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40" tabRatio="757" activeTab="1"/>
  </bookViews>
  <sheets>
    <sheet name="कृषितर्फ" sheetId="39" r:id="rId1"/>
    <sheet name="पशुपंक्षीतर्फ" sheetId="40" r:id="rId2"/>
  </sheets>
  <definedNames>
    <definedName name="_xlnm.Print_Titles" localSheetId="0">कृषितर्फ!$4:$5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0" l="1"/>
  <c r="D30" i="40"/>
  <c r="D23" i="40"/>
  <c r="D20" i="40"/>
  <c r="Q137" i="39" l="1"/>
  <c r="P131" i="39"/>
  <c r="O131" i="39"/>
  <c r="P128" i="39"/>
  <c r="O128" i="39"/>
  <c r="P125" i="39"/>
  <c r="O125" i="39"/>
  <c r="P122" i="39"/>
  <c r="O122" i="39"/>
  <c r="N125" i="39" l="1"/>
  <c r="K125" i="39"/>
  <c r="H125" i="39"/>
  <c r="E125" i="39"/>
  <c r="N122" i="39"/>
  <c r="K122" i="39"/>
  <c r="H122" i="39"/>
  <c r="E122" i="39"/>
  <c r="Q204" i="39" l="1"/>
  <c r="Q203" i="39"/>
  <c r="N204" i="39"/>
  <c r="N203" i="39"/>
  <c r="K204" i="39"/>
  <c r="K203" i="39"/>
  <c r="H204" i="39"/>
  <c r="H203" i="39"/>
  <c r="E204" i="39"/>
  <c r="E203" i="39"/>
  <c r="Q199" i="39"/>
  <c r="Q196" i="39"/>
  <c r="N199" i="39"/>
  <c r="N196" i="39"/>
  <c r="K199" i="39"/>
  <c r="K196" i="39"/>
  <c r="H199" i="39"/>
  <c r="H196" i="39"/>
  <c r="E199" i="39"/>
  <c r="E196" i="39"/>
  <c r="Q193" i="39"/>
  <c r="Q190" i="39"/>
  <c r="Q187" i="39"/>
  <c r="N193" i="39"/>
  <c r="N190" i="39"/>
  <c r="N187" i="39"/>
  <c r="K193" i="39"/>
  <c r="K190" i="39"/>
  <c r="K187" i="39"/>
  <c r="H193" i="39"/>
  <c r="H190" i="39"/>
  <c r="H187" i="39"/>
  <c r="E193" i="39"/>
  <c r="E190" i="39"/>
  <c r="E187" i="39"/>
  <c r="Q184" i="39"/>
  <c r="Q181" i="39"/>
  <c r="Q178" i="39"/>
  <c r="Q175" i="39"/>
  <c r="N184" i="39"/>
  <c r="N181" i="39"/>
  <c r="N178" i="39"/>
  <c r="N175" i="39"/>
  <c r="K184" i="39"/>
  <c r="K181" i="39"/>
  <c r="K178" i="39"/>
  <c r="K175" i="39"/>
  <c r="H184" i="39"/>
  <c r="H181" i="39"/>
  <c r="H178" i="39"/>
  <c r="H175" i="39"/>
  <c r="E184" i="39"/>
  <c r="E181" i="39"/>
  <c r="E178" i="39"/>
  <c r="E175" i="39"/>
  <c r="Q168" i="39"/>
  <c r="Q165" i="39"/>
  <c r="N168" i="39"/>
  <c r="N165" i="39"/>
  <c r="K168" i="39"/>
  <c r="K165" i="39"/>
  <c r="H168" i="39"/>
  <c r="H165" i="39"/>
  <c r="E168" i="39"/>
  <c r="E165" i="39"/>
  <c r="Q162" i="39"/>
  <c r="Q159" i="39"/>
  <c r="Q156" i="39"/>
  <c r="Q153" i="39"/>
  <c r="N162" i="39"/>
  <c r="N159" i="39"/>
  <c r="N156" i="39"/>
  <c r="N153" i="39"/>
  <c r="K162" i="39"/>
  <c r="K159" i="39"/>
  <c r="K156" i="39"/>
  <c r="K153" i="39"/>
  <c r="H162" i="39"/>
  <c r="H159" i="39"/>
  <c r="H156" i="39"/>
  <c r="H153" i="39"/>
  <c r="E162" i="39"/>
  <c r="E159" i="39"/>
  <c r="E156" i="39"/>
  <c r="E153" i="39"/>
  <c r="Q150" i="39"/>
  <c r="Q147" i="39"/>
  <c r="Q144" i="39"/>
  <c r="Q141" i="39"/>
  <c r="N150" i="39"/>
  <c r="N147" i="39"/>
  <c r="N144" i="39"/>
  <c r="N141" i="39"/>
  <c r="K150" i="39"/>
  <c r="K147" i="39"/>
  <c r="K144" i="39"/>
  <c r="K141" i="39"/>
  <c r="H150" i="39"/>
  <c r="H147" i="39"/>
  <c r="H144" i="39"/>
  <c r="H141" i="39"/>
  <c r="E150" i="39"/>
  <c r="E147" i="39"/>
  <c r="E144" i="39"/>
  <c r="E141" i="39"/>
  <c r="Q134" i="39"/>
  <c r="Q131" i="39"/>
  <c r="Q128" i="39"/>
  <c r="Q125" i="39"/>
  <c r="Q122" i="39"/>
  <c r="N134" i="39"/>
  <c r="N131" i="39"/>
  <c r="N128" i="39"/>
  <c r="K134" i="39"/>
  <c r="K131" i="39"/>
  <c r="K128" i="39"/>
  <c r="H134" i="39"/>
  <c r="H131" i="39"/>
  <c r="H128" i="39"/>
  <c r="E134" i="39"/>
  <c r="E131" i="39"/>
  <c r="E128" i="39"/>
  <c r="Q116" i="39"/>
  <c r="Q115" i="39"/>
  <c r="Q114" i="39"/>
  <c r="Q113" i="39"/>
  <c r="Q112" i="39"/>
  <c r="Q111" i="39"/>
  <c r="Q110" i="39"/>
  <c r="Q109" i="39"/>
  <c r="Q108" i="39"/>
  <c r="Q107" i="39"/>
  <c r="Q106" i="39"/>
  <c r="Q105" i="39"/>
  <c r="Q104" i="39"/>
  <c r="Q103" i="39"/>
  <c r="Q102" i="39"/>
  <c r="Q101" i="39"/>
  <c r="Q100" i="39"/>
  <c r="Q99" i="39"/>
  <c r="Q98" i="39"/>
  <c r="Q97" i="39"/>
  <c r="Q96" i="39"/>
  <c r="Q95" i="39"/>
  <c r="Q94" i="39"/>
  <c r="Q93" i="39"/>
  <c r="Q92" i="39"/>
  <c r="Q91" i="39"/>
  <c r="Q90" i="39"/>
  <c r="Q89" i="39"/>
  <c r="Q88" i="39"/>
  <c r="Q87" i="39"/>
  <c r="Q86" i="39"/>
  <c r="Q85" i="39"/>
  <c r="Q84" i="39"/>
  <c r="Q83" i="39"/>
  <c r="Q82" i="39"/>
  <c r="Q81" i="39"/>
  <c r="Q80" i="39"/>
  <c r="Q79" i="39"/>
  <c r="Q78" i="39"/>
  <c r="Q77" i="39"/>
  <c r="Q76" i="39"/>
  <c r="Q75" i="39"/>
  <c r="Q74" i="39"/>
  <c r="Q73" i="39"/>
  <c r="Q72" i="39"/>
  <c r="Q71" i="39"/>
  <c r="Q70" i="39"/>
  <c r="Q69" i="39"/>
  <c r="Q68" i="39"/>
  <c r="Q67" i="39"/>
  <c r="Q66" i="39"/>
  <c r="Q65" i="39"/>
  <c r="Q64" i="39"/>
  <c r="Q63" i="39"/>
  <c r="Q62" i="39"/>
  <c r="Q61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H116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61" i="39"/>
  <c r="Q58" i="39"/>
  <c r="Q57" i="39"/>
  <c r="Q56" i="39"/>
  <c r="Q55" i="39"/>
  <c r="Q54" i="39"/>
  <c r="N58" i="39"/>
  <c r="N57" i="39"/>
  <c r="N56" i="39"/>
  <c r="N55" i="39"/>
  <c r="N54" i="39"/>
  <c r="K58" i="39"/>
  <c r="K57" i="39"/>
  <c r="K56" i="39"/>
  <c r="K55" i="39"/>
  <c r="K54" i="39"/>
  <c r="H58" i="39"/>
  <c r="H57" i="39"/>
  <c r="H56" i="39"/>
  <c r="H55" i="39"/>
  <c r="H54" i="39"/>
  <c r="E58" i="39"/>
  <c r="E57" i="39"/>
  <c r="E56" i="39"/>
  <c r="E55" i="39"/>
  <c r="E54" i="39"/>
  <c r="Q49" i="39"/>
  <c r="Q48" i="39"/>
  <c r="Q47" i="39"/>
  <c r="Q46" i="39"/>
  <c r="Q45" i="39"/>
  <c r="Q44" i="39"/>
  <c r="Q43" i="39"/>
  <c r="Q42" i="39"/>
  <c r="N49" i="39"/>
  <c r="N48" i="39"/>
  <c r="N47" i="39"/>
  <c r="N46" i="39"/>
  <c r="N45" i="39"/>
  <c r="N44" i="39"/>
  <c r="N43" i="39"/>
  <c r="N42" i="39"/>
  <c r="K49" i="39"/>
  <c r="K48" i="39"/>
  <c r="K47" i="39"/>
  <c r="K46" i="39"/>
  <c r="K45" i="39"/>
  <c r="K44" i="39"/>
  <c r="K43" i="39"/>
  <c r="K42" i="39"/>
  <c r="H49" i="39"/>
  <c r="H48" i="39"/>
  <c r="H47" i="39"/>
  <c r="H46" i="39"/>
  <c r="H45" i="39"/>
  <c r="H44" i="39"/>
  <c r="H43" i="39"/>
  <c r="H42" i="39"/>
  <c r="E49" i="39"/>
  <c r="E48" i="39"/>
  <c r="E47" i="39"/>
  <c r="E46" i="39"/>
  <c r="E45" i="39"/>
  <c r="E44" i="39"/>
  <c r="E43" i="39"/>
  <c r="E42" i="39"/>
  <c r="Q39" i="39"/>
  <c r="Q38" i="39"/>
  <c r="Q37" i="39"/>
  <c r="Q36" i="39"/>
  <c r="Q35" i="39"/>
  <c r="Q34" i="39"/>
  <c r="Q33" i="39"/>
  <c r="N39" i="39"/>
  <c r="N38" i="39"/>
  <c r="N37" i="39"/>
  <c r="N36" i="39"/>
  <c r="N35" i="39"/>
  <c r="N34" i="39"/>
  <c r="N33" i="39"/>
  <c r="K39" i="39"/>
  <c r="K38" i="39"/>
  <c r="K37" i="39"/>
  <c r="K36" i="39"/>
  <c r="K35" i="39"/>
  <c r="K34" i="39"/>
  <c r="K33" i="39"/>
  <c r="H39" i="39"/>
  <c r="H38" i="39"/>
  <c r="H37" i="39"/>
  <c r="H36" i="39"/>
  <c r="H35" i="39"/>
  <c r="H34" i="39"/>
  <c r="H33" i="39"/>
  <c r="E39" i="39"/>
  <c r="E38" i="39"/>
  <c r="E37" i="39"/>
  <c r="E36" i="39"/>
  <c r="E35" i="39"/>
  <c r="E34" i="39"/>
  <c r="E33" i="39"/>
  <c r="Q30" i="39"/>
  <c r="Q29" i="39"/>
  <c r="Q28" i="39"/>
  <c r="Q27" i="39"/>
  <c r="Q25" i="39"/>
  <c r="Q24" i="39"/>
  <c r="N30" i="39"/>
  <c r="N29" i="39"/>
  <c r="N28" i="39"/>
  <c r="N27" i="39"/>
  <c r="N25" i="39"/>
  <c r="N24" i="39"/>
  <c r="K30" i="39"/>
  <c r="K29" i="39"/>
  <c r="K28" i="39"/>
  <c r="K27" i="39"/>
  <c r="K25" i="39"/>
  <c r="K24" i="39"/>
  <c r="H30" i="39"/>
  <c r="H29" i="39"/>
  <c r="H28" i="39"/>
  <c r="H27" i="39"/>
  <c r="H25" i="39"/>
  <c r="H24" i="39"/>
  <c r="E30" i="39"/>
  <c r="E29" i="39"/>
  <c r="E28" i="39"/>
  <c r="E27" i="39"/>
  <c r="E25" i="39"/>
  <c r="E24" i="39"/>
  <c r="Q20" i="39"/>
  <c r="Q19" i="39"/>
  <c r="Q18" i="39"/>
  <c r="Q17" i="39"/>
  <c r="N20" i="39"/>
  <c r="N19" i="39"/>
  <c r="N18" i="39"/>
  <c r="N17" i="39"/>
  <c r="K20" i="39"/>
  <c r="K19" i="39"/>
  <c r="K18" i="39"/>
  <c r="K17" i="39"/>
  <c r="H20" i="39"/>
  <c r="H19" i="39"/>
  <c r="H18" i="39"/>
  <c r="H17" i="39"/>
  <c r="E20" i="39"/>
  <c r="E19" i="39"/>
  <c r="E18" i="39"/>
  <c r="E17" i="39"/>
  <c r="Q15" i="39"/>
  <c r="Q14" i="39"/>
  <c r="Q13" i="39"/>
  <c r="N15" i="39"/>
  <c r="N14" i="39"/>
  <c r="N13" i="39"/>
  <c r="K15" i="39"/>
  <c r="K14" i="39"/>
  <c r="K13" i="39"/>
  <c r="H15" i="39"/>
  <c r="H14" i="39"/>
  <c r="H13" i="39"/>
  <c r="E15" i="39"/>
  <c r="E14" i="39"/>
  <c r="E13" i="39"/>
  <c r="Q10" i="39"/>
  <c r="Q9" i="39"/>
  <c r="Q8" i="39"/>
  <c r="N10" i="39"/>
  <c r="N9" i="39"/>
  <c r="N8" i="39"/>
  <c r="K10" i="39"/>
  <c r="K9" i="39"/>
  <c r="K8" i="39"/>
  <c r="H10" i="39"/>
  <c r="H9" i="39"/>
  <c r="H8" i="39"/>
  <c r="E10" i="39"/>
  <c r="E9" i="39"/>
  <c r="E8" i="39"/>
  <c r="P205" i="39"/>
  <c r="O205" i="39"/>
  <c r="N205" i="39" l="1"/>
  <c r="K205" i="39"/>
  <c r="H205" i="39"/>
  <c r="E205" i="39"/>
  <c r="Q205" i="39"/>
  <c r="D117" i="39"/>
  <c r="F117" i="39"/>
  <c r="G117" i="39"/>
  <c r="I117" i="39"/>
  <c r="J117" i="39"/>
  <c r="K117" i="39" s="1"/>
  <c r="L117" i="39"/>
  <c r="M117" i="39"/>
  <c r="O117" i="39"/>
  <c r="P117" i="39"/>
  <c r="Q117" i="39" s="1"/>
  <c r="C117" i="39"/>
  <c r="D59" i="39"/>
  <c r="E59" i="39" s="1"/>
  <c r="F59" i="39"/>
  <c r="G59" i="39"/>
  <c r="H59" i="39" s="1"/>
  <c r="I59" i="39"/>
  <c r="J59" i="39"/>
  <c r="L59" i="39"/>
  <c r="M59" i="39"/>
  <c r="N59" i="39" s="1"/>
  <c r="O59" i="39"/>
  <c r="P59" i="39"/>
  <c r="C59" i="39"/>
  <c r="D40" i="39"/>
  <c r="F40" i="39"/>
  <c r="G40" i="39"/>
  <c r="I40" i="39"/>
  <c r="J40" i="39"/>
  <c r="K40" i="39" s="1"/>
  <c r="L40" i="39"/>
  <c r="M40" i="39"/>
  <c r="O40" i="39"/>
  <c r="P40" i="39"/>
  <c r="Q40" i="39" s="1"/>
  <c r="C40" i="39"/>
  <c r="D26" i="39"/>
  <c r="F26" i="39"/>
  <c r="F31" i="39" s="1"/>
  <c r="G26" i="39"/>
  <c r="I26" i="39"/>
  <c r="I31" i="39" s="1"/>
  <c r="J26" i="39"/>
  <c r="L26" i="39"/>
  <c r="L31" i="39" s="1"/>
  <c r="M26" i="39"/>
  <c r="O26" i="39"/>
  <c r="O31" i="39" s="1"/>
  <c r="P26" i="39"/>
  <c r="C26" i="39"/>
  <c r="C31" i="39" s="1"/>
  <c r="D16" i="39"/>
  <c r="F16" i="39"/>
  <c r="G16" i="39"/>
  <c r="I16" i="39"/>
  <c r="J16" i="39"/>
  <c r="L16" i="39"/>
  <c r="M16" i="39"/>
  <c r="N16" i="39" s="1"/>
  <c r="O16" i="39"/>
  <c r="P16" i="39"/>
  <c r="Q16" i="39" s="1"/>
  <c r="C16" i="39"/>
  <c r="E40" i="39" l="1"/>
  <c r="K26" i="39"/>
  <c r="N40" i="39"/>
  <c r="Q59" i="39"/>
  <c r="H117" i="39"/>
  <c r="E117" i="39"/>
  <c r="K16" i="39"/>
  <c r="M31" i="39"/>
  <c r="N31" i="39" s="1"/>
  <c r="N26" i="39"/>
  <c r="J31" i="39"/>
  <c r="K31" i="39" s="1"/>
  <c r="H40" i="39"/>
  <c r="K59" i="39"/>
  <c r="N117" i="39"/>
  <c r="G31" i="39"/>
  <c r="H31" i="39" s="1"/>
  <c r="H26" i="39"/>
  <c r="P31" i="39"/>
  <c r="Q31" i="39" s="1"/>
  <c r="Q26" i="39"/>
  <c r="D31" i="39"/>
  <c r="E31" i="39" s="1"/>
  <c r="E26" i="39"/>
  <c r="H16" i="39"/>
  <c r="E16" i="39"/>
  <c r="P202" i="39" l="1"/>
  <c r="Q202" i="39" s="1"/>
  <c r="O202" i="39"/>
  <c r="M202" i="39"/>
  <c r="N202" i="39" s="1"/>
  <c r="L202" i="39"/>
  <c r="J202" i="39"/>
  <c r="I202" i="39"/>
  <c r="G202" i="39"/>
  <c r="F202" i="39"/>
  <c r="D202" i="39"/>
  <c r="E202" i="39" s="1"/>
  <c r="C202" i="39"/>
  <c r="O201" i="39"/>
  <c r="L201" i="39"/>
  <c r="I201" i="39"/>
  <c r="F201" i="39"/>
  <c r="C201" i="39"/>
  <c r="P171" i="39"/>
  <c r="O171" i="39"/>
  <c r="M171" i="39"/>
  <c r="L171" i="39"/>
  <c r="J171" i="39"/>
  <c r="I171" i="39"/>
  <c r="G171" i="39"/>
  <c r="F171" i="39"/>
  <c r="D171" i="39"/>
  <c r="C171" i="39"/>
  <c r="O170" i="39"/>
  <c r="L170" i="39"/>
  <c r="I170" i="39"/>
  <c r="F170" i="39"/>
  <c r="C170" i="39"/>
  <c r="P137" i="39"/>
  <c r="O137" i="39"/>
  <c r="M137" i="39"/>
  <c r="L137" i="39"/>
  <c r="J137" i="39"/>
  <c r="I137" i="39"/>
  <c r="G137" i="39"/>
  <c r="F137" i="39"/>
  <c r="D137" i="39"/>
  <c r="C137" i="39"/>
  <c r="O136" i="39"/>
  <c r="L136" i="39"/>
  <c r="I136" i="39"/>
  <c r="F136" i="39"/>
  <c r="C136" i="39"/>
  <c r="P50" i="39"/>
  <c r="O50" i="39"/>
  <c r="M50" i="39"/>
  <c r="L50" i="39"/>
  <c r="J50" i="39"/>
  <c r="I50" i="39"/>
  <c r="G50" i="39"/>
  <c r="F50" i="39"/>
  <c r="D50" i="39"/>
  <c r="C50" i="39"/>
  <c r="P11" i="39"/>
  <c r="O11" i="39"/>
  <c r="O21" i="39" s="1"/>
  <c r="M11" i="39"/>
  <c r="L11" i="39"/>
  <c r="L21" i="39" s="1"/>
  <c r="J11" i="39"/>
  <c r="I11" i="39"/>
  <c r="I21" i="39" s="1"/>
  <c r="G11" i="39"/>
  <c r="F11" i="39"/>
  <c r="F21" i="39" s="1"/>
  <c r="D11" i="39"/>
  <c r="D21" i="39" s="1"/>
  <c r="C11" i="39"/>
  <c r="E11" i="39" s="1"/>
  <c r="K137" i="39" l="1"/>
  <c r="N137" i="39"/>
  <c r="K50" i="39"/>
  <c r="Q171" i="39"/>
  <c r="Q50" i="39"/>
  <c r="H137" i="39"/>
  <c r="K202" i="39"/>
  <c r="E171" i="39"/>
  <c r="E50" i="39"/>
  <c r="H171" i="39"/>
  <c r="J21" i="39"/>
  <c r="K21" i="39" s="1"/>
  <c r="K11" i="39"/>
  <c r="H50" i="39"/>
  <c r="K171" i="39"/>
  <c r="H202" i="39"/>
  <c r="P21" i="39"/>
  <c r="Q21" i="39" s="1"/>
  <c r="Q11" i="39"/>
  <c r="E137" i="39"/>
  <c r="G21" i="39"/>
  <c r="H21" i="39" s="1"/>
  <c r="H11" i="39"/>
  <c r="N50" i="39"/>
  <c r="M21" i="39"/>
  <c r="N21" i="39" s="1"/>
  <c r="N11" i="39"/>
  <c r="N171" i="39"/>
  <c r="C21" i="39"/>
  <c r="E21" i="39" s="1"/>
</calcChain>
</file>

<file path=xl/sharedStrings.xml><?xml version="1.0" encoding="utf-8"?>
<sst xmlns="http://schemas.openxmlformats.org/spreadsheetml/2006/main" count="331" uniqueCount="228">
  <si>
    <t>क्षेत्रफलः हेक्टर,  उत्पादनः मे.टन., उत्पादकत्वः मे.टन/हेक्टर</t>
  </si>
  <si>
    <t>सि.नं.</t>
  </si>
  <si>
    <t>बाली</t>
  </si>
  <si>
    <t>आ.व.२०७6/७7</t>
  </si>
  <si>
    <t>आ.व.२०७7/७8</t>
  </si>
  <si>
    <t>आ.व.२०७8/७9</t>
  </si>
  <si>
    <t>क्षेत्रफल</t>
  </si>
  <si>
    <t>उत्पादन</t>
  </si>
  <si>
    <t>उत्पादकत्व</t>
  </si>
  <si>
    <t>धान (Paddy)</t>
  </si>
  <si>
    <t>चैते</t>
  </si>
  <si>
    <t>वर्षे</t>
  </si>
  <si>
    <t>घैया</t>
  </si>
  <si>
    <t>मकै (Maize)</t>
  </si>
  <si>
    <t>हिउँदे</t>
  </si>
  <si>
    <t>बसन्ते</t>
  </si>
  <si>
    <t>गहुँ (Wheat)</t>
  </si>
  <si>
    <t>कोदो (Millet)</t>
  </si>
  <si>
    <t>जौँ (Barley)</t>
  </si>
  <si>
    <t>फापर (Buckwheat)</t>
  </si>
  <si>
    <t>आलु (Potato)</t>
  </si>
  <si>
    <t>उखु (Sugarcane)</t>
  </si>
  <si>
    <t>जुट (Jute)</t>
  </si>
  <si>
    <t>कपास (Cotton)</t>
  </si>
  <si>
    <t>रायो (Rayo)</t>
  </si>
  <si>
    <t>सूर्यमुखी (Sunflower)</t>
  </si>
  <si>
    <t>तिल (Sesame)</t>
  </si>
  <si>
    <t>बदाम (Groundnut)</t>
  </si>
  <si>
    <t>आलस (Linseed)</t>
  </si>
  <si>
    <t>रबर (Rubber)</t>
  </si>
  <si>
    <t>कफी (Coffee)</t>
  </si>
  <si>
    <t>चिया (Tea)</t>
  </si>
  <si>
    <t>अलैची (Large Cardamom)</t>
  </si>
  <si>
    <t>अदुवा (Ginger)</t>
  </si>
  <si>
    <t>लसुन (Garlic)</t>
  </si>
  <si>
    <t>बेसार (Turmeric)</t>
  </si>
  <si>
    <t>मसुरो (Lentil)</t>
  </si>
  <si>
    <t>चना (Chick pea)</t>
  </si>
  <si>
    <t>रहर (Pigeon pea)</t>
  </si>
  <si>
    <t>मास (Black gram)</t>
  </si>
  <si>
    <t>खेसरी (Grass pea)</t>
  </si>
  <si>
    <t>गहत (Horse gram)</t>
  </si>
  <si>
    <t>भटमास (Soyabean)</t>
  </si>
  <si>
    <t>अन्य (Others pulses)</t>
  </si>
  <si>
    <t>फूलगोभी Cauliflower</t>
  </si>
  <si>
    <t>बन्दा Cabbage</t>
  </si>
  <si>
    <t>ब्राकाउली Broccoli</t>
  </si>
  <si>
    <t>गोलभोँडा Tomato</t>
  </si>
  <si>
    <t>मूला Radish</t>
  </si>
  <si>
    <t>मार्फा चौडा पात Broad Mustard Leaf</t>
  </si>
  <si>
    <t>गाजर Carrot</t>
  </si>
  <si>
    <t>सलगम Turnip</t>
  </si>
  <si>
    <t>भेडेँ खुर्सानी Capsicum</t>
  </si>
  <si>
    <t>केराउ Peas</t>
  </si>
  <si>
    <t>सिमी (लहरे) French Beans</t>
  </si>
  <si>
    <t>सिमी French beans- bush type</t>
  </si>
  <si>
    <t>सिमि French beans- Sword type</t>
  </si>
  <si>
    <t>सिप्चना Broad Beans</t>
  </si>
  <si>
    <t>तनेबोडी Asparagus Beans</t>
  </si>
  <si>
    <t>बोडी Cowpea</t>
  </si>
  <si>
    <t>अन्य कोसे बाली Other  (Legumes)</t>
  </si>
  <si>
    <t>कुरिलो Asparagus</t>
  </si>
  <si>
    <t>रुख गोलभेँडा Tree tomato</t>
  </si>
  <si>
    <t xml:space="preserve">अकबरे खुर्सानी Chilli Akabare </t>
  </si>
  <si>
    <t>खुर्सानी Chilli</t>
  </si>
  <si>
    <t>भिण्डीOkra</t>
  </si>
  <si>
    <t>भाण्टा Brinjal</t>
  </si>
  <si>
    <t>प्याज Onion</t>
  </si>
  <si>
    <t>काक्रा Cucumber</t>
  </si>
  <si>
    <t>फर्सी (Pumpkin)</t>
  </si>
  <si>
    <t>जुकेनी Squash</t>
  </si>
  <si>
    <t>करेला Bitter Gourd</t>
  </si>
  <si>
    <t>परवर Pointed Gourd</t>
  </si>
  <si>
    <t>घिरौला Sponge Gourd</t>
  </si>
  <si>
    <t>तिरैया Ridge Gourd</t>
  </si>
  <si>
    <t>चिचिण्डा Snake Gourd</t>
  </si>
  <si>
    <t>लौका Bottle Gourd</t>
  </si>
  <si>
    <t>कुभिण्डो Ash Gourd</t>
  </si>
  <si>
    <t>बालसम Balsam gourd</t>
  </si>
  <si>
    <t>काकरी Kakari</t>
  </si>
  <si>
    <t>कुन्द्रु Kundru</t>
  </si>
  <si>
    <t>स्कुस Chayote</t>
  </si>
  <si>
    <t>खर्बुजा Watermelon</t>
  </si>
  <si>
    <t>अन्य लहरे तरकारी Other (Cucurbits)</t>
  </si>
  <si>
    <t>सित्तल चिनी Drumsticks</t>
  </si>
  <si>
    <t>जिरीको साग Lettuce</t>
  </si>
  <si>
    <t>फनेल पात Fennel leaf</t>
  </si>
  <si>
    <t>धनियाँको पात Coriander Leaf</t>
  </si>
  <si>
    <t>पालक Spinach</t>
  </si>
  <si>
    <t>चम्सूर Cress</t>
  </si>
  <si>
    <t>लोडेको साग Amaranthus</t>
  </si>
  <si>
    <t>मेथी Fenugreek Leaf</t>
  </si>
  <si>
    <t xml:space="preserve">स्वीचार्ड Swisschard </t>
  </si>
  <si>
    <t>अन्य साग Others (Leafy Veg.)</t>
  </si>
  <si>
    <t>पिडालु Colocasia</t>
  </si>
  <si>
    <t>तरूल Yam</t>
  </si>
  <si>
    <t>हात्ती तरूल Elephant foot yam</t>
  </si>
  <si>
    <t>अन्य जरे तरकारी Other (Tubers)</t>
  </si>
  <si>
    <t>अन्य तरकारी Others(veg.)</t>
  </si>
  <si>
    <t>कागती (Lime)</t>
  </si>
  <si>
    <t>निबुवा (Lemon)</t>
  </si>
  <si>
    <t>अन्य सुन्तलाजन्य बाली (Other citrus)</t>
  </si>
  <si>
    <t>स्याउ (Apple)</t>
  </si>
  <si>
    <t>नस्पाती (Pear)</t>
  </si>
  <si>
    <t>औखर (Walnut)</t>
  </si>
  <si>
    <t>आरू (Peach)</t>
  </si>
  <si>
    <t>आरुबखडा(Plum)</t>
  </si>
  <si>
    <t>खर्पानी (Apricot)</t>
  </si>
  <si>
    <t>हलुवाबेद (Persimmon)</t>
  </si>
  <si>
    <t>अनार (Pomegranate)</t>
  </si>
  <si>
    <t>लप्सी (Hog plum)</t>
  </si>
  <si>
    <t>किवी (Kiwi)</t>
  </si>
  <si>
    <t>आँप (Mango)</t>
  </si>
  <si>
    <t>केरा (Banana)</t>
  </si>
  <si>
    <t>अम्बा (Guava)</t>
  </si>
  <si>
    <t>मेवा (Papaya)</t>
  </si>
  <si>
    <t>कटहर (Jackfruit)</t>
  </si>
  <si>
    <t>भुईकटहर (Pineapple)</t>
  </si>
  <si>
    <t>सुपारी (Arecanut)</t>
  </si>
  <si>
    <t>नरिवल (Cocunut)</t>
  </si>
  <si>
    <t>विरुवा लगाएको कुल क्षेत्रफल</t>
  </si>
  <si>
    <t>आ.व.२०७५/७६</t>
  </si>
  <si>
    <t>आ.व.२०७९/८०</t>
  </si>
  <si>
    <t>बालीहरुको उत्पादन विवरण</t>
  </si>
  <si>
    <t>धानको कुल जम्मा</t>
  </si>
  <si>
    <t>मकैको कुल जम्मा</t>
  </si>
  <si>
    <t>खाद्यान्न बालीको कुल जम्मा</t>
  </si>
  <si>
    <t>मसला बालीको कुल जम्मा</t>
  </si>
  <si>
    <t>दलहन बालीको कुल जम्मा</t>
  </si>
  <si>
    <t>तरकारी बालीको कुल जम्मा</t>
  </si>
  <si>
    <t>विरुवा लगाएको क्षेत्रफल</t>
  </si>
  <si>
    <t>1.1.१</t>
  </si>
  <si>
    <t>1.1.२</t>
  </si>
  <si>
    <t>1.1.३</t>
  </si>
  <si>
    <t>१.2.1</t>
  </si>
  <si>
    <t>2. नगदे/औधोगिक बाली (Cash/Industrial Crops)</t>
  </si>
  <si>
    <t>१. खाद्यान्न बाली (Cereal Crops)</t>
  </si>
  <si>
    <t>3. तेलहन बाली (Oilseed Crops)</t>
  </si>
  <si>
    <t>४. दलहन बाली (Pulses Crops)</t>
  </si>
  <si>
    <t>5. मसला बाली (Spice Crops)</t>
  </si>
  <si>
    <t>सिमी (ध्यू सिमी) French Beans-Pole Type</t>
  </si>
  <si>
    <t>7. फलफूल बाली</t>
  </si>
  <si>
    <t>7.1 सुन्तलाजात फलफूल</t>
  </si>
  <si>
    <t>उप्पादनशिल विरुवाको कुल क्षेत्रफल, उत्पादन, उत्पादकत्व</t>
  </si>
  <si>
    <t>उप्पादनशिल विरुवाको क्षेत्रफल, उत्पादन र उत्पादकत्व</t>
  </si>
  <si>
    <t>७.१.१</t>
  </si>
  <si>
    <t>७.१.२</t>
  </si>
  <si>
    <t>७.१.३</t>
  </si>
  <si>
    <t>७.१.४</t>
  </si>
  <si>
    <t>7.2 हिँउदे फलफूल बाली</t>
  </si>
  <si>
    <t>७.2.1</t>
  </si>
  <si>
    <t>७.2.2</t>
  </si>
  <si>
    <t>७.2.3</t>
  </si>
  <si>
    <t>७.2.4</t>
  </si>
  <si>
    <t>७.2.5</t>
  </si>
  <si>
    <t>७.2.6</t>
  </si>
  <si>
    <t>७.2.7</t>
  </si>
  <si>
    <t>७.2.8</t>
  </si>
  <si>
    <t>७.2.9</t>
  </si>
  <si>
    <t>७.2.10</t>
  </si>
  <si>
    <t>हिउँदे फलफूलको कुल जम्मा</t>
  </si>
  <si>
    <t>7.3 बर्षे फलफूल बाली</t>
  </si>
  <si>
    <t>लिची (Litchi)</t>
  </si>
  <si>
    <t>वर्षे फलफूलको कुल जम्मा</t>
  </si>
  <si>
    <t>७.३.1</t>
  </si>
  <si>
    <t>७.३.२</t>
  </si>
  <si>
    <t>७.३.३</t>
  </si>
  <si>
    <t>७.३.४</t>
  </si>
  <si>
    <t>७.३.५</t>
  </si>
  <si>
    <t>७.३.६</t>
  </si>
  <si>
    <t>७.३.७</t>
  </si>
  <si>
    <t>७.३.८</t>
  </si>
  <si>
    <t>७.३.९</t>
  </si>
  <si>
    <t>तेलहनको कुल जम्मा</t>
  </si>
  <si>
    <t>नगदे/औधोगिक बालीको कुल जम्मा</t>
  </si>
  <si>
    <t>6. तरकारी बाली (Vegetable Crops)</t>
  </si>
  <si>
    <t>सुन्तलाजात फलफूलको कुल जम्मा क्षेत्रफल</t>
  </si>
  <si>
    <t>एकिकृत कृषि तथा पशुपन्छी विकास कार्यालय, रुकुम</t>
  </si>
  <si>
    <t>बर्षे आलु</t>
  </si>
  <si>
    <t>हिउँदे आलु</t>
  </si>
  <si>
    <t>आलुको कुल जम्मा</t>
  </si>
  <si>
    <t>तोरी (Mustard)</t>
  </si>
  <si>
    <t>सर्यो तोरी (Sarsoon)</t>
  </si>
  <si>
    <t>पिरो खुर्सानी (Dry Chilli)</t>
  </si>
  <si>
    <t>मह उत्पादन (मौरी घार (Bee-hive) संख्या/उत्पादन)</t>
  </si>
  <si>
    <t xml:space="preserve">नोट : मौरी पालनमा घार संख्या हुने भएकोले क्षेत्रफलको एकाईमा घार संख्या राख्ने । </t>
  </si>
  <si>
    <t>कैफियत</t>
  </si>
  <si>
    <t xml:space="preserve">सुन्तला (Mandarin orange) </t>
  </si>
  <si>
    <t>जुनार (Sweet orange)</t>
  </si>
  <si>
    <t xml:space="preserve">          पशुपंन्छीहरुको तथ्यांक विवरण</t>
  </si>
  <si>
    <t>विवरण</t>
  </si>
  <si>
    <t>इकाई</t>
  </si>
  <si>
    <t>आर्थिक वर्ष</t>
  </si>
  <si>
    <t>076/77</t>
  </si>
  <si>
    <t>077/78</t>
  </si>
  <si>
    <t>०७८/७९</t>
  </si>
  <si>
    <t>पशुपंक्षीको संख्या</t>
  </si>
  <si>
    <t>गाई</t>
  </si>
  <si>
    <t>संख्या</t>
  </si>
  <si>
    <t>भैंसी</t>
  </si>
  <si>
    <t>भेडा</t>
  </si>
  <si>
    <t>बाख्रा</t>
  </si>
  <si>
    <t>बंगुर/सुँगुर</t>
  </si>
  <si>
    <t>कुखुरा</t>
  </si>
  <si>
    <t>हाँस</t>
  </si>
  <si>
    <t>दूध दिने गाई</t>
  </si>
  <si>
    <t>दूध दिने भैंसी</t>
  </si>
  <si>
    <t>फुल पार्ने कुखुरा</t>
  </si>
  <si>
    <t>फुल पार्ने हाँस</t>
  </si>
  <si>
    <t>खरायो</t>
  </si>
  <si>
    <t>घोडा/खच्चर</t>
  </si>
  <si>
    <t>याक/ चौरी</t>
  </si>
  <si>
    <t>पशुपंक्षीको उत्पादन</t>
  </si>
  <si>
    <t>दुध</t>
  </si>
  <si>
    <t>मे.टन</t>
  </si>
  <si>
    <t>भैसी</t>
  </si>
  <si>
    <t>मासु</t>
  </si>
  <si>
    <t>भैसी/राङ्गाको</t>
  </si>
  <si>
    <t>वोका/खसी</t>
  </si>
  <si>
    <t>भेडा/थुमा</t>
  </si>
  <si>
    <t>सुङ्गुर/बङ्गुरको</t>
  </si>
  <si>
    <t>हास</t>
  </si>
  <si>
    <t>अण्डा</t>
  </si>
  <si>
    <t>हजार गोटा</t>
  </si>
  <si>
    <t>उन</t>
  </si>
  <si>
    <t>के.जी.</t>
  </si>
  <si>
    <t>घ्यू</t>
  </si>
  <si>
    <t>माछा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</si>
</sst>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00439]0"/>
    <numFmt numFmtId="165" formatCode="[$-4000439]0.#"/>
    <numFmt numFmtId="166" formatCode="[$-4000439]0.##"/>
    <numFmt numFmtId="167" formatCode="0.0"/>
    <numFmt numFmtId="168" formatCode="0_)"/>
    <numFmt numFmtId="169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0"/>
      <name val="Arial"/>
      <family val="2"/>
    </font>
    <font>
      <b/>
      <sz val="12"/>
      <color theme="1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9"/>
      <name val="Kalimati"/>
      <charset val="1"/>
    </font>
    <font>
      <sz val="9"/>
      <color rgb="FFFF0000"/>
      <name val="Kalimati"/>
      <charset val="1"/>
    </font>
    <font>
      <sz val="12"/>
      <name val="Helv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Nirmala UI"/>
      <family val="2"/>
    </font>
    <font>
      <b/>
      <sz val="12"/>
      <color theme="1"/>
      <name val="Nirmala UI"/>
      <family val="2"/>
    </font>
    <font>
      <sz val="11"/>
      <color theme="1"/>
      <name val="Fontasy Himali"/>
      <family val="5"/>
    </font>
    <font>
      <sz val="12"/>
      <color theme="1"/>
      <name val="Nirmala UI"/>
      <family val="2"/>
    </font>
    <font>
      <sz val="12"/>
      <color theme="1"/>
      <name val="Fontasy Himali"/>
      <family val="5"/>
    </font>
    <font>
      <sz val="12"/>
      <name val="Fontasy Himali"/>
      <family val="5"/>
    </font>
    <font>
      <sz val="12"/>
      <name val="Nirmala UI"/>
      <family val="2"/>
    </font>
    <font>
      <sz val="11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8" fontId="8" fillId="0" borderId="0"/>
    <xf numFmtId="0" fontId="2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Protection="1"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indent="2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center" indent="2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center" wrapText="1" indent="2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 indent="2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7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167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167" fontId="4" fillId="2" borderId="1" xfId="0" applyNumberFormat="1" applyFont="1" applyFill="1" applyBorder="1" applyProtection="1">
      <protection locked="0"/>
    </xf>
    <xf numFmtId="167" fontId="4" fillId="2" borderId="1" xfId="0" applyNumberFormat="1" applyFont="1" applyFill="1" applyBorder="1" applyAlignment="1" applyProtection="1">
      <alignment wrapText="1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 textRotation="90"/>
      <protection locked="0"/>
    </xf>
    <xf numFmtId="167" fontId="4" fillId="0" borderId="1" xfId="0" applyNumberFormat="1" applyFont="1" applyBorder="1" applyProtection="1">
      <protection locked="0"/>
    </xf>
    <xf numFmtId="167" fontId="4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7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</xf>
    <xf numFmtId="167" fontId="5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Protection="1">
      <protection locked="0"/>
    </xf>
    <xf numFmtId="167" fontId="5" fillId="3" borderId="1" xfId="0" applyNumberFormat="1" applyFont="1" applyFill="1" applyBorder="1" applyProtection="1">
      <protection locked="0"/>
    </xf>
    <xf numFmtId="167" fontId="4" fillId="0" borderId="1" xfId="0" applyNumberFormat="1" applyFont="1" applyBorder="1" applyAlignment="1" applyProtection="1">
      <alignment horizontal="center" vertical="center"/>
    </xf>
    <xf numFmtId="167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7" fontId="7" fillId="0" borderId="1" xfId="0" applyNumberFormat="1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indent="2"/>
      <protection locked="0"/>
    </xf>
    <xf numFmtId="1" fontId="5" fillId="3" borderId="1" xfId="0" applyNumberFormat="1" applyFont="1" applyFill="1" applyBorder="1" applyAlignment="1" applyProtection="1">
      <alignment horizontal="center" vertical="center"/>
    </xf>
    <xf numFmtId="167" fontId="1" fillId="5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167" fontId="4" fillId="4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9" fontId="4" fillId="0" borderId="1" xfId="0" applyNumberFormat="1" applyFont="1" applyBorder="1" applyAlignment="1" applyProtection="1">
      <alignment horizontal="center"/>
    </xf>
    <xf numFmtId="0" fontId="4" fillId="5" borderId="1" xfId="0" applyFont="1" applyFill="1" applyBorder="1" applyProtection="1">
      <protection locked="0"/>
    </xf>
    <xf numFmtId="167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167" fontId="4" fillId="5" borderId="1" xfId="0" applyNumberFormat="1" applyFont="1" applyFill="1" applyBorder="1" applyAlignment="1" applyProtection="1">
      <alignment horizontal="center"/>
      <protection locked="0"/>
    </xf>
    <xf numFmtId="167" fontId="4" fillId="5" borderId="1" xfId="0" applyNumberFormat="1" applyFont="1" applyFill="1" applyBorder="1" applyAlignment="1" applyProtection="1">
      <alignment horizontal="center" vertical="center"/>
      <protection locked="0"/>
    </xf>
    <xf numFmtId="167" fontId="4" fillId="5" borderId="1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 indent="3"/>
      <protection locked="0"/>
    </xf>
    <xf numFmtId="165" fontId="4" fillId="5" borderId="5" xfId="0" applyNumberFormat="1" applyFont="1" applyFill="1" applyBorder="1" applyAlignment="1" applyProtection="1">
      <alignment horizontal="center" vertical="center"/>
      <protection locked="0"/>
    </xf>
    <xf numFmtId="165" fontId="4" fillId="5" borderId="7" xfId="0" applyNumberFormat="1" applyFont="1" applyFill="1" applyBorder="1" applyAlignment="1" applyProtection="1">
      <alignment horizontal="center" vertical="center"/>
      <protection locked="0"/>
    </xf>
    <xf numFmtId="165" fontId="4" fillId="5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 indent="2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indent="3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/>
    <xf numFmtId="0" fontId="3" fillId="5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1" fontId="16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8" fillId="0" borderId="0" xfId="0" applyFont="1"/>
  </cellXfs>
  <cellStyles count="7">
    <cellStyle name="Comma 10" xfId="6"/>
    <cellStyle name="Comma 14" xfId="5"/>
    <cellStyle name="Comma 24" xfId="4"/>
    <cellStyle name="Normal" xfId="0" builtinId="0"/>
    <cellStyle name="Normal 10" xfId="1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206"/>
  <sheetViews>
    <sheetView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B33" sqref="B33"/>
    </sheetView>
  </sheetViews>
  <sheetFormatPr defaultColWidth="8.88671875" defaultRowHeight="18.600000000000001" x14ac:dyDescent="0.6"/>
  <cols>
    <col min="1" max="1" width="7.33203125" style="1" customWidth="1"/>
    <col min="2" max="2" width="38.44140625" style="1" bestFit="1" customWidth="1"/>
    <col min="3" max="3" width="6.88671875" style="1" bestFit="1" customWidth="1"/>
    <col min="4" max="4" width="10.109375" style="36" customWidth="1"/>
    <col min="5" max="5" width="6.33203125" style="36" customWidth="1"/>
    <col min="6" max="6" width="6.88671875" style="1" bestFit="1" customWidth="1"/>
    <col min="7" max="7" width="9.5546875" style="36" customWidth="1"/>
    <col min="8" max="8" width="5.88671875" style="36" customWidth="1"/>
    <col min="9" max="9" width="8" style="1" bestFit="1" customWidth="1"/>
    <col min="10" max="10" width="10.109375" style="36" customWidth="1"/>
    <col min="11" max="11" width="6.21875" style="36" customWidth="1"/>
    <col min="12" max="12" width="8" style="1" bestFit="1" customWidth="1"/>
    <col min="13" max="13" width="9.6640625" style="36" customWidth="1"/>
    <col min="14" max="14" width="5.88671875" style="36" bestFit="1" customWidth="1"/>
    <col min="15" max="15" width="7.21875" style="1" customWidth="1"/>
    <col min="16" max="16" width="8.6640625" style="36" customWidth="1"/>
    <col min="17" max="17" width="7.5546875" style="36" customWidth="1"/>
    <col min="18" max="18" width="5.77734375" style="1" bestFit="1" customWidth="1"/>
    <col min="19" max="16384" width="8.88671875" style="1"/>
  </cols>
  <sheetData>
    <row r="1" spans="1:18" ht="24" x14ac:dyDescent="0.75">
      <c r="A1" s="83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4" x14ac:dyDescent="0.7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4" x14ac:dyDescent="0.75">
      <c r="A3" s="86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x14ac:dyDescent="0.6">
      <c r="A4" s="89" t="s">
        <v>1</v>
      </c>
      <c r="B4" s="89" t="s">
        <v>2</v>
      </c>
      <c r="C4" s="89" t="s">
        <v>121</v>
      </c>
      <c r="D4" s="89"/>
      <c r="E4" s="89"/>
      <c r="F4" s="89" t="s">
        <v>3</v>
      </c>
      <c r="G4" s="89"/>
      <c r="H4" s="89"/>
      <c r="I4" s="89" t="s">
        <v>4</v>
      </c>
      <c r="J4" s="89"/>
      <c r="K4" s="89"/>
      <c r="L4" s="89" t="s">
        <v>5</v>
      </c>
      <c r="M4" s="89"/>
      <c r="N4" s="89"/>
      <c r="O4" s="89" t="s">
        <v>122</v>
      </c>
      <c r="P4" s="89"/>
      <c r="Q4" s="89"/>
      <c r="R4" s="88" t="s">
        <v>186</v>
      </c>
    </row>
    <row r="5" spans="1:18" ht="49.2" x14ac:dyDescent="0.6">
      <c r="A5" s="89"/>
      <c r="B5" s="89"/>
      <c r="C5" s="53" t="s">
        <v>6</v>
      </c>
      <c r="D5" s="33" t="s">
        <v>7</v>
      </c>
      <c r="E5" s="34" t="s">
        <v>8</v>
      </c>
      <c r="F5" s="53" t="s">
        <v>6</v>
      </c>
      <c r="G5" s="33" t="s">
        <v>7</v>
      </c>
      <c r="H5" s="34" t="s">
        <v>8</v>
      </c>
      <c r="I5" s="53" t="s">
        <v>6</v>
      </c>
      <c r="J5" s="33" t="s">
        <v>7</v>
      </c>
      <c r="K5" s="34" t="s">
        <v>8</v>
      </c>
      <c r="L5" s="53" t="s">
        <v>6</v>
      </c>
      <c r="M5" s="33" t="s">
        <v>7</v>
      </c>
      <c r="N5" s="34" t="s">
        <v>8</v>
      </c>
      <c r="O5" s="53" t="s">
        <v>6</v>
      </c>
      <c r="P5" s="33" t="s">
        <v>7</v>
      </c>
      <c r="Q5" s="34" t="s">
        <v>8</v>
      </c>
      <c r="R5" s="88"/>
    </row>
    <row r="6" spans="1:18" ht="21" x14ac:dyDescent="0.6">
      <c r="A6" s="73" t="s">
        <v>136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7" spans="1:18" x14ac:dyDescent="0.6">
      <c r="A7" s="2">
        <v>1.1000000000000001</v>
      </c>
      <c r="B7" s="3" t="s">
        <v>9</v>
      </c>
      <c r="C7" s="4"/>
      <c r="D7" s="31"/>
      <c r="E7" s="31"/>
      <c r="F7" s="4"/>
      <c r="G7" s="31"/>
      <c r="H7" s="31"/>
      <c r="I7" s="5"/>
      <c r="J7" s="32"/>
      <c r="K7" s="31"/>
      <c r="L7" s="4"/>
      <c r="M7" s="31"/>
      <c r="N7" s="31"/>
      <c r="O7" s="4"/>
      <c r="P7" s="31"/>
      <c r="Q7" s="31"/>
      <c r="R7" s="31"/>
    </row>
    <row r="8" spans="1:18" x14ac:dyDescent="0.6">
      <c r="A8" s="6" t="s">
        <v>131</v>
      </c>
      <c r="B8" s="7" t="s">
        <v>10</v>
      </c>
      <c r="C8" s="8">
        <v>0</v>
      </c>
      <c r="D8" s="9">
        <v>0</v>
      </c>
      <c r="E8" s="43" t="str">
        <f t="shared" ref="E8:E11" si="0">IFERROR(D8/C8,"")</f>
        <v/>
      </c>
      <c r="F8" s="8">
        <v>0</v>
      </c>
      <c r="G8" s="9">
        <v>0</v>
      </c>
      <c r="H8" s="43" t="str">
        <f t="shared" ref="H8:H11" si="1">IFERROR(G8/F8,"")</f>
        <v/>
      </c>
      <c r="I8" s="54">
        <v>0</v>
      </c>
      <c r="J8" s="9">
        <v>0</v>
      </c>
      <c r="K8" s="43" t="str">
        <f t="shared" ref="K8:K11" si="2">IFERROR(J8/I8,"")</f>
        <v/>
      </c>
      <c r="L8" s="61">
        <v>0</v>
      </c>
      <c r="M8" s="9">
        <v>0</v>
      </c>
      <c r="N8" s="43" t="str">
        <f t="shared" ref="N8:N11" si="3">IFERROR(M8/L8,"")</f>
        <v/>
      </c>
      <c r="O8" s="54">
        <v>0</v>
      </c>
      <c r="P8" s="9">
        <v>0</v>
      </c>
      <c r="Q8" s="43" t="str">
        <f t="shared" ref="Q8:Q11" si="4">IFERROR(P8/O8,"")</f>
        <v/>
      </c>
      <c r="R8" s="21"/>
    </row>
    <row r="9" spans="1:18" x14ac:dyDescent="0.6">
      <c r="A9" s="6" t="s">
        <v>132</v>
      </c>
      <c r="B9" s="7" t="s">
        <v>11</v>
      </c>
      <c r="C9" s="8">
        <v>1755</v>
      </c>
      <c r="D9" s="9">
        <v>4679</v>
      </c>
      <c r="E9" s="43">
        <f t="shared" si="0"/>
        <v>2.6660968660968662</v>
      </c>
      <c r="F9" s="8">
        <v>1781</v>
      </c>
      <c r="G9" s="9">
        <v>4687</v>
      </c>
      <c r="H9" s="43">
        <f t="shared" si="1"/>
        <v>2.6316676024705221</v>
      </c>
      <c r="I9" s="54">
        <v>2058</v>
      </c>
      <c r="J9" s="9">
        <v>6195</v>
      </c>
      <c r="K9" s="43">
        <f t="shared" si="2"/>
        <v>3.010204081632653</v>
      </c>
      <c r="L9" s="61">
        <v>1449.42</v>
      </c>
      <c r="M9" s="9">
        <v>4315</v>
      </c>
      <c r="N9" s="43">
        <f t="shared" si="3"/>
        <v>2.9770528901215658</v>
      </c>
      <c r="O9" s="54">
        <v>1419</v>
      </c>
      <c r="P9" s="9">
        <v>4414.3999999999996</v>
      </c>
      <c r="Q9" s="43">
        <f t="shared" si="4"/>
        <v>3.1109231853417896</v>
      </c>
      <c r="R9" s="21"/>
    </row>
    <row r="10" spans="1:18" x14ac:dyDescent="0.6">
      <c r="A10" s="6" t="s">
        <v>133</v>
      </c>
      <c r="B10" s="7" t="s">
        <v>12</v>
      </c>
      <c r="C10" s="8">
        <v>0</v>
      </c>
      <c r="D10" s="9">
        <v>0</v>
      </c>
      <c r="E10" s="43" t="str">
        <f t="shared" si="0"/>
        <v/>
      </c>
      <c r="F10" s="8">
        <v>0</v>
      </c>
      <c r="G10" s="9">
        <v>0</v>
      </c>
      <c r="H10" s="43" t="str">
        <f t="shared" si="1"/>
        <v/>
      </c>
      <c r="I10" s="8">
        <v>0</v>
      </c>
      <c r="J10" s="9">
        <v>0</v>
      </c>
      <c r="K10" s="43" t="str">
        <f t="shared" si="2"/>
        <v/>
      </c>
      <c r="L10" s="62">
        <v>0</v>
      </c>
      <c r="M10" s="9">
        <v>0</v>
      </c>
      <c r="N10" s="43" t="str">
        <f t="shared" si="3"/>
        <v/>
      </c>
      <c r="O10" s="8">
        <v>0</v>
      </c>
      <c r="P10" s="9">
        <v>0</v>
      </c>
      <c r="Q10" s="43" t="str">
        <f t="shared" si="4"/>
        <v/>
      </c>
      <c r="R10" s="21"/>
    </row>
    <row r="11" spans="1:18" x14ac:dyDescent="0.6">
      <c r="A11" s="76" t="s">
        <v>124</v>
      </c>
      <c r="B11" s="76"/>
      <c r="C11" s="27">
        <f>SUM(C8:C10)</f>
        <v>1755</v>
      </c>
      <c r="D11" s="28">
        <f t="shared" ref="D11:P11" si="5">SUM(D8:D10)</f>
        <v>4679</v>
      </c>
      <c r="E11" s="28">
        <f t="shared" si="0"/>
        <v>2.6660968660968662</v>
      </c>
      <c r="F11" s="27">
        <f t="shared" si="5"/>
        <v>1781</v>
      </c>
      <c r="G11" s="28">
        <f t="shared" si="5"/>
        <v>4687</v>
      </c>
      <c r="H11" s="28">
        <f t="shared" si="1"/>
        <v>2.6316676024705221</v>
      </c>
      <c r="I11" s="27">
        <f t="shared" si="5"/>
        <v>2058</v>
      </c>
      <c r="J11" s="28">
        <f t="shared" si="5"/>
        <v>6195</v>
      </c>
      <c r="K11" s="28">
        <f t="shared" si="2"/>
        <v>3.010204081632653</v>
      </c>
      <c r="L11" s="49">
        <f t="shared" si="5"/>
        <v>1449.42</v>
      </c>
      <c r="M11" s="28">
        <f t="shared" si="5"/>
        <v>4315</v>
      </c>
      <c r="N11" s="28">
        <f t="shared" si="3"/>
        <v>2.9770528901215658</v>
      </c>
      <c r="O11" s="27">
        <f t="shared" si="5"/>
        <v>1419</v>
      </c>
      <c r="P11" s="28">
        <f t="shared" si="5"/>
        <v>4414.3999999999996</v>
      </c>
      <c r="Q11" s="28">
        <f t="shared" si="4"/>
        <v>3.1109231853417896</v>
      </c>
      <c r="R11" s="38"/>
    </row>
    <row r="12" spans="1:18" x14ac:dyDescent="0.6">
      <c r="A12" s="2">
        <v>1.2</v>
      </c>
      <c r="B12" s="3" t="s">
        <v>13</v>
      </c>
      <c r="C12" s="4"/>
      <c r="D12" s="31"/>
      <c r="E12" s="31"/>
      <c r="F12" s="4"/>
      <c r="G12" s="31"/>
      <c r="H12" s="31"/>
      <c r="I12" s="5"/>
      <c r="J12" s="32"/>
      <c r="K12" s="31"/>
      <c r="L12" s="4"/>
      <c r="M12" s="31"/>
      <c r="N12" s="31"/>
      <c r="O12" s="4"/>
      <c r="P12" s="31"/>
      <c r="Q12" s="31"/>
      <c r="R12" s="31"/>
    </row>
    <row r="13" spans="1:18" x14ac:dyDescent="0.6">
      <c r="A13" s="6" t="s">
        <v>134</v>
      </c>
      <c r="B13" s="7" t="s">
        <v>14</v>
      </c>
      <c r="C13" s="8">
        <v>0</v>
      </c>
      <c r="D13" s="9">
        <v>0</v>
      </c>
      <c r="E13" s="43" t="str">
        <f t="shared" ref="E13:E21" si="6">IFERROR(D13/C13,"")</f>
        <v/>
      </c>
      <c r="F13" s="8">
        <v>0</v>
      </c>
      <c r="G13" s="9">
        <v>0</v>
      </c>
      <c r="H13" s="43" t="str">
        <f t="shared" ref="H13:H21" si="7">IFERROR(G13/F13,"")</f>
        <v/>
      </c>
      <c r="I13" s="8">
        <v>0</v>
      </c>
      <c r="J13" s="9">
        <v>0</v>
      </c>
      <c r="K13" s="43" t="str">
        <f t="shared" ref="K13:K21" si="8">IFERROR(J13/I13,"")</f>
        <v/>
      </c>
      <c r="L13" s="8">
        <v>0</v>
      </c>
      <c r="M13" s="9">
        <v>0</v>
      </c>
      <c r="N13" s="43" t="str">
        <f t="shared" ref="N13:N21" si="9">IFERROR(M13/L13,"")</f>
        <v/>
      </c>
      <c r="O13" s="8">
        <v>0</v>
      </c>
      <c r="P13" s="9">
        <v>0</v>
      </c>
      <c r="Q13" s="43" t="str">
        <f t="shared" ref="Q13:Q21" si="10">IFERROR(P13/O13,"")</f>
        <v/>
      </c>
      <c r="R13" s="21"/>
    </row>
    <row r="14" spans="1:18" x14ac:dyDescent="0.6">
      <c r="A14" s="6" t="s">
        <v>134</v>
      </c>
      <c r="B14" s="7" t="s">
        <v>15</v>
      </c>
      <c r="C14" s="8">
        <v>0</v>
      </c>
      <c r="D14" s="9">
        <v>0</v>
      </c>
      <c r="E14" s="43" t="str">
        <f t="shared" si="6"/>
        <v/>
      </c>
      <c r="F14" s="8">
        <v>0</v>
      </c>
      <c r="G14" s="9">
        <v>0</v>
      </c>
      <c r="H14" s="43" t="str">
        <f t="shared" si="7"/>
        <v/>
      </c>
      <c r="I14" s="8">
        <v>0</v>
      </c>
      <c r="J14" s="9">
        <v>0</v>
      </c>
      <c r="K14" s="43" t="str">
        <f t="shared" si="8"/>
        <v/>
      </c>
      <c r="L14" s="8">
        <v>0</v>
      </c>
      <c r="M14" s="9">
        <v>0</v>
      </c>
      <c r="N14" s="43" t="str">
        <f t="shared" si="9"/>
        <v/>
      </c>
      <c r="O14" s="8">
        <v>0</v>
      </c>
      <c r="P14" s="9">
        <v>0</v>
      </c>
      <c r="Q14" s="43" t="str">
        <f t="shared" si="10"/>
        <v/>
      </c>
      <c r="R14" s="21"/>
    </row>
    <row r="15" spans="1:18" x14ac:dyDescent="0.6">
      <c r="A15" s="6" t="s">
        <v>134</v>
      </c>
      <c r="B15" s="7" t="s">
        <v>11</v>
      </c>
      <c r="C15" s="64">
        <v>8469</v>
      </c>
      <c r="D15" s="9">
        <v>19834</v>
      </c>
      <c r="E15" s="43">
        <f t="shared" si="6"/>
        <v>2.3419530050773409</v>
      </c>
      <c r="F15" s="64">
        <v>8154</v>
      </c>
      <c r="G15" s="9">
        <v>21148</v>
      </c>
      <c r="H15" s="43">
        <f t="shared" si="7"/>
        <v>2.5935737061564876</v>
      </c>
      <c r="I15" s="64">
        <v>5871</v>
      </c>
      <c r="J15" s="9">
        <v>13829</v>
      </c>
      <c r="K15" s="43">
        <f t="shared" si="8"/>
        <v>2.3554760688128087</v>
      </c>
      <c r="L15" s="61">
        <v>5037.28</v>
      </c>
      <c r="M15" s="9">
        <v>11558.5</v>
      </c>
      <c r="N15" s="43">
        <f t="shared" si="9"/>
        <v>2.2945915255852367</v>
      </c>
      <c r="O15" s="8">
        <v>0</v>
      </c>
      <c r="P15" s="9">
        <v>0</v>
      </c>
      <c r="Q15" s="43" t="str">
        <f t="shared" si="10"/>
        <v/>
      </c>
      <c r="R15" s="21"/>
    </row>
    <row r="16" spans="1:18" x14ac:dyDescent="0.6">
      <c r="A16" s="76" t="s">
        <v>125</v>
      </c>
      <c r="B16" s="76"/>
      <c r="C16" s="27">
        <f>SUM(C13:C15)</f>
        <v>8469</v>
      </c>
      <c r="D16" s="28">
        <f t="shared" ref="D16:P16" si="11">SUM(D13:D15)</f>
        <v>19834</v>
      </c>
      <c r="E16" s="28">
        <f t="shared" si="6"/>
        <v>2.3419530050773409</v>
      </c>
      <c r="F16" s="27">
        <f t="shared" si="11"/>
        <v>8154</v>
      </c>
      <c r="G16" s="28">
        <f t="shared" si="11"/>
        <v>21148</v>
      </c>
      <c r="H16" s="28">
        <f t="shared" si="7"/>
        <v>2.5935737061564876</v>
      </c>
      <c r="I16" s="27">
        <f t="shared" si="11"/>
        <v>5871</v>
      </c>
      <c r="J16" s="28">
        <f t="shared" si="11"/>
        <v>13829</v>
      </c>
      <c r="K16" s="28">
        <f t="shared" si="8"/>
        <v>2.3554760688128087</v>
      </c>
      <c r="L16" s="49">
        <f t="shared" si="11"/>
        <v>5037.28</v>
      </c>
      <c r="M16" s="28">
        <f t="shared" si="11"/>
        <v>11558.5</v>
      </c>
      <c r="N16" s="28">
        <f t="shared" si="9"/>
        <v>2.2945915255852367</v>
      </c>
      <c r="O16" s="27">
        <f t="shared" si="11"/>
        <v>0</v>
      </c>
      <c r="P16" s="28">
        <f t="shared" si="11"/>
        <v>0</v>
      </c>
      <c r="Q16" s="28" t="str">
        <f t="shared" si="10"/>
        <v/>
      </c>
      <c r="R16" s="38"/>
    </row>
    <row r="17" spans="1:18" x14ac:dyDescent="0.6">
      <c r="A17" s="6">
        <v>1.3</v>
      </c>
      <c r="B17" s="7" t="s">
        <v>16</v>
      </c>
      <c r="C17" s="10">
        <v>5466</v>
      </c>
      <c r="D17" s="9">
        <v>13725</v>
      </c>
      <c r="E17" s="44">
        <f t="shared" si="6"/>
        <v>2.5109769484083424</v>
      </c>
      <c r="F17" s="10">
        <v>5173</v>
      </c>
      <c r="G17" s="9">
        <v>14485</v>
      </c>
      <c r="H17" s="44">
        <f t="shared" si="7"/>
        <v>2.8001159868548231</v>
      </c>
      <c r="I17" s="12">
        <v>5144</v>
      </c>
      <c r="J17" s="9">
        <v>14473</v>
      </c>
      <c r="K17" s="44">
        <f t="shared" si="8"/>
        <v>2.8135692068429239</v>
      </c>
      <c r="L17" s="65">
        <v>5144</v>
      </c>
      <c r="M17" s="9">
        <v>14917.6</v>
      </c>
      <c r="N17" s="44">
        <f t="shared" si="9"/>
        <v>2.9</v>
      </c>
      <c r="O17" s="10">
        <v>0</v>
      </c>
      <c r="P17" s="9">
        <v>0</v>
      </c>
      <c r="Q17" s="44" t="str">
        <f t="shared" si="10"/>
        <v/>
      </c>
      <c r="R17" s="21"/>
    </row>
    <row r="18" spans="1:18" x14ac:dyDescent="0.6">
      <c r="A18" s="6">
        <v>1.4</v>
      </c>
      <c r="B18" s="7" t="s">
        <v>17</v>
      </c>
      <c r="C18" s="10">
        <v>458</v>
      </c>
      <c r="D18" s="9">
        <v>614</v>
      </c>
      <c r="E18" s="44">
        <f t="shared" si="6"/>
        <v>1.3406113537117903</v>
      </c>
      <c r="F18" s="10">
        <v>468</v>
      </c>
      <c r="G18" s="9">
        <v>597</v>
      </c>
      <c r="H18" s="44">
        <f t="shared" si="7"/>
        <v>1.2756410256410255</v>
      </c>
      <c r="I18" s="12">
        <v>473</v>
      </c>
      <c r="J18" s="9">
        <v>607</v>
      </c>
      <c r="K18" s="44">
        <f t="shared" si="8"/>
        <v>1.2832980972515857</v>
      </c>
      <c r="L18" s="65">
        <v>640.89</v>
      </c>
      <c r="M18" s="9">
        <v>833</v>
      </c>
      <c r="N18" s="44">
        <f t="shared" si="9"/>
        <v>1.2997550281639596</v>
      </c>
      <c r="O18" s="12">
        <v>0</v>
      </c>
      <c r="P18" s="9">
        <v>0</v>
      </c>
      <c r="Q18" s="44" t="str">
        <f t="shared" si="10"/>
        <v/>
      </c>
      <c r="R18" s="21"/>
    </row>
    <row r="19" spans="1:18" x14ac:dyDescent="0.6">
      <c r="A19" s="6">
        <v>1.5</v>
      </c>
      <c r="B19" s="7" t="s">
        <v>18</v>
      </c>
      <c r="C19" s="10">
        <v>413</v>
      </c>
      <c r="D19" s="9">
        <v>521</v>
      </c>
      <c r="E19" s="44">
        <f t="shared" si="6"/>
        <v>1.2615012106537531</v>
      </c>
      <c r="F19" s="10">
        <v>413</v>
      </c>
      <c r="G19" s="9">
        <v>528</v>
      </c>
      <c r="H19" s="44">
        <f t="shared" si="7"/>
        <v>1.2784503631961259</v>
      </c>
      <c r="I19" s="12">
        <v>413</v>
      </c>
      <c r="J19" s="9">
        <v>528</v>
      </c>
      <c r="K19" s="44">
        <f t="shared" si="8"/>
        <v>1.2784503631961259</v>
      </c>
      <c r="L19" s="65">
        <v>532</v>
      </c>
      <c r="M19" s="9">
        <v>961.6</v>
      </c>
      <c r="N19" s="44">
        <f t="shared" si="9"/>
        <v>1.8075187969924813</v>
      </c>
      <c r="O19" s="10">
        <v>0</v>
      </c>
      <c r="P19" s="9">
        <v>0</v>
      </c>
      <c r="Q19" s="44" t="str">
        <f t="shared" si="10"/>
        <v/>
      </c>
      <c r="R19" s="21"/>
    </row>
    <row r="20" spans="1:18" x14ac:dyDescent="0.6">
      <c r="A20" s="6">
        <v>1.6</v>
      </c>
      <c r="B20" s="7" t="s">
        <v>19</v>
      </c>
      <c r="C20" s="10">
        <v>0</v>
      </c>
      <c r="D20" s="9">
        <v>0</v>
      </c>
      <c r="E20" s="44" t="str">
        <f t="shared" si="6"/>
        <v/>
      </c>
      <c r="F20" s="10">
        <v>0</v>
      </c>
      <c r="G20" s="9">
        <v>0</v>
      </c>
      <c r="H20" s="44" t="str">
        <f t="shared" si="7"/>
        <v/>
      </c>
      <c r="I20" s="12">
        <v>25</v>
      </c>
      <c r="J20" s="9">
        <v>29</v>
      </c>
      <c r="K20" s="44">
        <f t="shared" si="8"/>
        <v>1.1599999999999999</v>
      </c>
      <c r="L20" s="65">
        <v>163.27000000000001</v>
      </c>
      <c r="M20" s="9">
        <v>63</v>
      </c>
      <c r="N20" s="44">
        <f t="shared" si="9"/>
        <v>0.38586390641269064</v>
      </c>
      <c r="O20" s="10">
        <v>0</v>
      </c>
      <c r="P20" s="9">
        <v>0</v>
      </c>
      <c r="Q20" s="44" t="str">
        <f t="shared" si="10"/>
        <v/>
      </c>
      <c r="R20" s="21"/>
    </row>
    <row r="21" spans="1:18" x14ac:dyDescent="0.6">
      <c r="A21" s="76" t="s">
        <v>126</v>
      </c>
      <c r="B21" s="76"/>
      <c r="C21" s="27">
        <f>C20+C19+C18+C17+C16+C11</f>
        <v>16561</v>
      </c>
      <c r="D21" s="28">
        <f>D20+D19+D18+D17+D16+D11</f>
        <v>39373</v>
      </c>
      <c r="E21" s="28">
        <f t="shared" si="6"/>
        <v>2.3774530523519113</v>
      </c>
      <c r="F21" s="27">
        <f>F20+F19+F18+F17+F16+F11</f>
        <v>15989</v>
      </c>
      <c r="G21" s="28">
        <f>G20+G19+G18+G17+G16+G11</f>
        <v>41445</v>
      </c>
      <c r="H21" s="28">
        <f t="shared" si="7"/>
        <v>2.5920945650134466</v>
      </c>
      <c r="I21" s="27">
        <f>I20+I19+I18+I17+I16+I11</f>
        <v>13984</v>
      </c>
      <c r="J21" s="28">
        <f>J20+J19+J18+J17+J16+J11</f>
        <v>35661</v>
      </c>
      <c r="K21" s="28">
        <f t="shared" si="8"/>
        <v>2.5501287185354693</v>
      </c>
      <c r="L21" s="49">
        <f>L20+L19+L18+L17+L16+L11</f>
        <v>12966.859999999999</v>
      </c>
      <c r="M21" s="28">
        <f>M20+M19+M18+M17+M16+M11</f>
        <v>32648.7</v>
      </c>
      <c r="N21" s="28">
        <f t="shared" si="9"/>
        <v>2.5178570602289225</v>
      </c>
      <c r="O21" s="27">
        <f>O20+O19+O18+O17+O16+O11</f>
        <v>1419</v>
      </c>
      <c r="P21" s="28">
        <f>P20+P19+P18+P17+P16+P11</f>
        <v>4414.3999999999996</v>
      </c>
      <c r="Q21" s="28">
        <f t="shared" si="10"/>
        <v>3.1109231853417896</v>
      </c>
      <c r="R21" s="28"/>
    </row>
    <row r="22" spans="1:18" ht="21" x14ac:dyDescent="0.6">
      <c r="A22" s="73" t="s">
        <v>135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  <row r="23" spans="1:18" x14ac:dyDescent="0.6">
      <c r="A23" s="6">
        <v>2.1</v>
      </c>
      <c r="B23" s="7" t="s">
        <v>20</v>
      </c>
      <c r="C23" s="10"/>
      <c r="D23" s="9"/>
      <c r="E23" s="11"/>
      <c r="F23" s="10"/>
      <c r="G23" s="9"/>
      <c r="H23" s="11"/>
      <c r="I23" s="12"/>
      <c r="J23" s="9"/>
      <c r="K23" s="11"/>
      <c r="L23" s="10"/>
      <c r="M23" s="9"/>
      <c r="N23" s="11"/>
      <c r="O23" s="10"/>
      <c r="P23" s="9"/>
      <c r="Q23" s="11"/>
      <c r="R23" s="21"/>
    </row>
    <row r="24" spans="1:18" x14ac:dyDescent="0.6">
      <c r="A24" s="6"/>
      <c r="B24" s="7" t="s">
        <v>178</v>
      </c>
      <c r="C24" s="10">
        <v>2309</v>
      </c>
      <c r="D24" s="9">
        <v>34630</v>
      </c>
      <c r="E24" s="44">
        <f t="shared" ref="E24:E31" si="12">IFERROR(D24/C24,"")</f>
        <v>14.997834560415765</v>
      </c>
      <c r="F24" s="10">
        <v>1511</v>
      </c>
      <c r="G24" s="9">
        <v>22083</v>
      </c>
      <c r="H24" s="44">
        <f t="shared" ref="H24:H31" si="13">IFERROR(G24/F24,"")</f>
        <v>14.614824619457313</v>
      </c>
      <c r="I24" s="12">
        <v>3144</v>
      </c>
      <c r="J24" s="9">
        <v>61398</v>
      </c>
      <c r="K24" s="44">
        <f t="shared" ref="K24:K31" si="14">IFERROR(J24/I24,"")</f>
        <v>19.528625954198475</v>
      </c>
      <c r="L24" s="10">
        <v>4194</v>
      </c>
      <c r="M24" s="9">
        <v>84965.5</v>
      </c>
      <c r="N24" s="44">
        <f t="shared" ref="N24:N31" si="15">IFERROR(M24/L24,"")</f>
        <v>20.258822126847878</v>
      </c>
      <c r="O24" s="10">
        <v>0</v>
      </c>
      <c r="P24" s="9">
        <v>0</v>
      </c>
      <c r="Q24" s="44" t="str">
        <f t="shared" ref="Q24:Q31" si="16">IFERROR(P24/O24,"")</f>
        <v/>
      </c>
      <c r="R24" s="21"/>
    </row>
    <row r="25" spans="1:18" x14ac:dyDescent="0.6">
      <c r="A25" s="6"/>
      <c r="B25" s="7" t="s">
        <v>179</v>
      </c>
      <c r="C25" s="10">
        <v>0</v>
      </c>
      <c r="D25" s="9">
        <v>0</v>
      </c>
      <c r="E25" s="44" t="str">
        <f t="shared" si="12"/>
        <v/>
      </c>
      <c r="F25" s="10">
        <v>0</v>
      </c>
      <c r="G25" s="9">
        <v>0</v>
      </c>
      <c r="H25" s="44" t="str">
        <f t="shared" si="13"/>
        <v/>
      </c>
      <c r="I25" s="12">
        <v>0</v>
      </c>
      <c r="J25" s="9">
        <v>0</v>
      </c>
      <c r="K25" s="44" t="str">
        <f t="shared" si="14"/>
        <v/>
      </c>
      <c r="L25" s="10">
        <v>51.5</v>
      </c>
      <c r="M25" s="9">
        <v>682.5</v>
      </c>
      <c r="N25" s="44">
        <f t="shared" si="15"/>
        <v>13.25242718446602</v>
      </c>
      <c r="O25" s="10">
        <v>0</v>
      </c>
      <c r="P25" s="9">
        <v>0</v>
      </c>
      <c r="Q25" s="44" t="str">
        <f t="shared" si="16"/>
        <v/>
      </c>
      <c r="R25" s="21"/>
    </row>
    <row r="26" spans="1:18" x14ac:dyDescent="0.6">
      <c r="A26" s="93" t="s">
        <v>180</v>
      </c>
      <c r="B26" s="93"/>
      <c r="C26" s="59">
        <f>SUM(C24:C25)</f>
        <v>2309</v>
      </c>
      <c r="D26" s="60">
        <f t="shared" ref="D26:P26" si="17">SUM(D24:D25)</f>
        <v>34630</v>
      </c>
      <c r="E26" s="60">
        <f t="shared" si="12"/>
        <v>14.997834560415765</v>
      </c>
      <c r="F26" s="59">
        <f t="shared" si="17"/>
        <v>1511</v>
      </c>
      <c r="G26" s="60">
        <f t="shared" si="17"/>
        <v>22083</v>
      </c>
      <c r="H26" s="60">
        <f t="shared" si="13"/>
        <v>14.614824619457313</v>
      </c>
      <c r="I26" s="59">
        <f t="shared" si="17"/>
        <v>3144</v>
      </c>
      <c r="J26" s="60">
        <f t="shared" si="17"/>
        <v>61398</v>
      </c>
      <c r="K26" s="60">
        <f t="shared" si="14"/>
        <v>19.528625954198475</v>
      </c>
      <c r="L26" s="59">
        <f t="shared" si="17"/>
        <v>4245.5</v>
      </c>
      <c r="M26" s="60">
        <f t="shared" si="17"/>
        <v>85648</v>
      </c>
      <c r="N26" s="60">
        <f t="shared" si="15"/>
        <v>20.173831115298551</v>
      </c>
      <c r="O26" s="59">
        <f t="shared" si="17"/>
        <v>0</v>
      </c>
      <c r="P26" s="60">
        <f t="shared" si="17"/>
        <v>0</v>
      </c>
      <c r="Q26" s="60" t="str">
        <f t="shared" si="16"/>
        <v/>
      </c>
      <c r="R26" s="38"/>
    </row>
    <row r="27" spans="1:18" x14ac:dyDescent="0.6">
      <c r="A27" s="6">
        <v>2.2000000000000002</v>
      </c>
      <c r="B27" s="7" t="s">
        <v>21</v>
      </c>
      <c r="C27" s="10">
        <v>8</v>
      </c>
      <c r="D27" s="9">
        <v>376</v>
      </c>
      <c r="E27" s="44">
        <f t="shared" si="12"/>
        <v>47</v>
      </c>
      <c r="F27" s="10">
        <v>8</v>
      </c>
      <c r="G27" s="9">
        <v>376</v>
      </c>
      <c r="H27" s="44">
        <f t="shared" si="13"/>
        <v>47</v>
      </c>
      <c r="I27" s="12">
        <v>8</v>
      </c>
      <c r="J27" s="9">
        <v>376</v>
      </c>
      <c r="K27" s="44">
        <f t="shared" si="14"/>
        <v>47</v>
      </c>
      <c r="L27" s="65">
        <v>5</v>
      </c>
      <c r="M27" s="9">
        <v>235</v>
      </c>
      <c r="N27" s="44">
        <f t="shared" si="15"/>
        <v>47</v>
      </c>
      <c r="O27" s="12">
        <v>0</v>
      </c>
      <c r="P27" s="9">
        <v>0</v>
      </c>
      <c r="Q27" s="44" t="str">
        <f t="shared" si="16"/>
        <v/>
      </c>
      <c r="R27" s="21"/>
    </row>
    <row r="28" spans="1:18" x14ac:dyDescent="0.6">
      <c r="A28" s="6">
        <v>2.2999999999999998</v>
      </c>
      <c r="B28" s="7" t="s">
        <v>22</v>
      </c>
      <c r="C28" s="10">
        <v>0</v>
      </c>
      <c r="D28" s="9">
        <v>0</v>
      </c>
      <c r="E28" s="44" t="str">
        <f t="shared" si="12"/>
        <v/>
      </c>
      <c r="F28" s="10">
        <v>0</v>
      </c>
      <c r="G28" s="9">
        <v>0</v>
      </c>
      <c r="H28" s="44" t="str">
        <f t="shared" si="13"/>
        <v/>
      </c>
      <c r="I28" s="12">
        <v>0</v>
      </c>
      <c r="J28" s="9">
        <v>0</v>
      </c>
      <c r="K28" s="44" t="str">
        <f t="shared" si="14"/>
        <v/>
      </c>
      <c r="L28" s="10">
        <v>0</v>
      </c>
      <c r="M28" s="9">
        <v>0</v>
      </c>
      <c r="N28" s="44" t="str">
        <f t="shared" si="15"/>
        <v/>
      </c>
      <c r="O28" s="10">
        <v>0</v>
      </c>
      <c r="P28" s="9">
        <v>0</v>
      </c>
      <c r="Q28" s="44" t="str">
        <f t="shared" si="16"/>
        <v/>
      </c>
      <c r="R28" s="21"/>
    </row>
    <row r="29" spans="1:18" x14ac:dyDescent="0.6">
      <c r="A29" s="6">
        <v>2.4</v>
      </c>
      <c r="B29" s="7" t="s">
        <v>23</v>
      </c>
      <c r="C29" s="10">
        <v>0</v>
      </c>
      <c r="D29" s="9">
        <v>0</v>
      </c>
      <c r="E29" s="44" t="str">
        <f t="shared" si="12"/>
        <v/>
      </c>
      <c r="F29" s="10">
        <v>0</v>
      </c>
      <c r="G29" s="9">
        <v>0</v>
      </c>
      <c r="H29" s="44" t="str">
        <f t="shared" si="13"/>
        <v/>
      </c>
      <c r="I29" s="12">
        <v>0</v>
      </c>
      <c r="J29" s="9">
        <v>0</v>
      </c>
      <c r="K29" s="44" t="str">
        <f t="shared" si="14"/>
        <v/>
      </c>
      <c r="L29" s="10">
        <v>0</v>
      </c>
      <c r="M29" s="9">
        <v>0</v>
      </c>
      <c r="N29" s="44" t="str">
        <f t="shared" si="15"/>
        <v/>
      </c>
      <c r="O29" s="10">
        <v>0</v>
      </c>
      <c r="P29" s="9">
        <v>0</v>
      </c>
      <c r="Q29" s="44" t="str">
        <f t="shared" si="16"/>
        <v/>
      </c>
      <c r="R29" s="21"/>
    </row>
    <row r="30" spans="1:18" x14ac:dyDescent="0.6">
      <c r="A30" s="6">
        <v>2.5</v>
      </c>
      <c r="B30" s="7" t="s">
        <v>29</v>
      </c>
      <c r="C30" s="10">
        <v>0</v>
      </c>
      <c r="D30" s="9">
        <v>0</v>
      </c>
      <c r="E30" s="44" t="str">
        <f t="shared" si="12"/>
        <v/>
      </c>
      <c r="F30" s="10">
        <v>0</v>
      </c>
      <c r="G30" s="9">
        <v>0</v>
      </c>
      <c r="H30" s="44" t="str">
        <f t="shared" si="13"/>
        <v/>
      </c>
      <c r="I30" s="12">
        <v>0</v>
      </c>
      <c r="J30" s="9">
        <v>0</v>
      </c>
      <c r="K30" s="44" t="str">
        <f t="shared" si="14"/>
        <v/>
      </c>
      <c r="L30" s="10">
        <v>0</v>
      </c>
      <c r="M30" s="9">
        <v>0</v>
      </c>
      <c r="N30" s="44" t="str">
        <f t="shared" si="15"/>
        <v/>
      </c>
      <c r="O30" s="10">
        <v>0</v>
      </c>
      <c r="P30" s="9">
        <v>0</v>
      </c>
      <c r="Q30" s="44" t="str">
        <f t="shared" si="16"/>
        <v/>
      </c>
      <c r="R30" s="21"/>
    </row>
    <row r="31" spans="1:18" x14ac:dyDescent="0.6">
      <c r="A31" s="76" t="s">
        <v>174</v>
      </c>
      <c r="B31" s="76"/>
      <c r="C31" s="27">
        <f>C30+C29+C28+C27+C26</f>
        <v>2317</v>
      </c>
      <c r="D31" s="28">
        <f t="shared" ref="D31:P31" si="18">D30+D29+D28+D27+D26</f>
        <v>35006</v>
      </c>
      <c r="E31" s="28">
        <f t="shared" si="12"/>
        <v>15.108329736728528</v>
      </c>
      <c r="F31" s="27">
        <f t="shared" si="18"/>
        <v>1519</v>
      </c>
      <c r="G31" s="28">
        <f t="shared" si="18"/>
        <v>22459</v>
      </c>
      <c r="H31" s="28">
        <f t="shared" si="13"/>
        <v>14.785385121790652</v>
      </c>
      <c r="I31" s="27">
        <f t="shared" si="18"/>
        <v>3152</v>
      </c>
      <c r="J31" s="28">
        <f t="shared" si="18"/>
        <v>61774</v>
      </c>
      <c r="K31" s="28">
        <f t="shared" si="14"/>
        <v>19.598350253807105</v>
      </c>
      <c r="L31" s="27">
        <f t="shared" si="18"/>
        <v>4250.5</v>
      </c>
      <c r="M31" s="28">
        <f t="shared" si="18"/>
        <v>85883</v>
      </c>
      <c r="N31" s="28">
        <f t="shared" si="15"/>
        <v>20.205387601458654</v>
      </c>
      <c r="O31" s="27">
        <f t="shared" si="18"/>
        <v>0</v>
      </c>
      <c r="P31" s="28">
        <f t="shared" si="18"/>
        <v>0</v>
      </c>
      <c r="Q31" s="28" t="str">
        <f t="shared" si="16"/>
        <v/>
      </c>
      <c r="R31" s="38"/>
    </row>
    <row r="32" spans="1:18" ht="21" x14ac:dyDescent="0.6">
      <c r="A32" s="73" t="s">
        <v>137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1:18" x14ac:dyDescent="0.6">
      <c r="A33" s="6">
        <v>3.1</v>
      </c>
      <c r="B33" s="7" t="s">
        <v>181</v>
      </c>
      <c r="C33" s="10">
        <v>412</v>
      </c>
      <c r="D33" s="9">
        <v>350</v>
      </c>
      <c r="E33" s="44">
        <f t="shared" ref="E33:E40" si="19">IFERROR(D33/C33,"")</f>
        <v>0.84951456310679607</v>
      </c>
      <c r="F33" s="10">
        <v>310</v>
      </c>
      <c r="G33" s="9">
        <v>315</v>
      </c>
      <c r="H33" s="44">
        <f t="shared" ref="H33:H40" si="20">IFERROR(G33/F33,"")</f>
        <v>1.0161290322580645</v>
      </c>
      <c r="I33" s="12">
        <v>310</v>
      </c>
      <c r="J33" s="9">
        <v>315</v>
      </c>
      <c r="K33" s="44">
        <f t="shared" ref="K33:K40" si="21">IFERROR(J33/I33,"")</f>
        <v>1.0161290322580645</v>
      </c>
      <c r="L33" s="10">
        <v>350</v>
      </c>
      <c r="M33" s="9">
        <v>365</v>
      </c>
      <c r="N33" s="44">
        <f t="shared" ref="N33:N40" si="22">IFERROR(M33/L33,"")</f>
        <v>1.0428571428571429</v>
      </c>
      <c r="O33" s="10">
        <v>0</v>
      </c>
      <c r="P33" s="9">
        <v>0</v>
      </c>
      <c r="Q33" s="44" t="str">
        <f t="shared" ref="Q33:Q40" si="23">IFERROR(P33/O33,"")</f>
        <v/>
      </c>
      <c r="R33" s="21"/>
    </row>
    <row r="34" spans="1:18" x14ac:dyDescent="0.6">
      <c r="A34" s="6">
        <v>3.2</v>
      </c>
      <c r="B34" s="7" t="s">
        <v>182</v>
      </c>
      <c r="C34" s="10">
        <v>16</v>
      </c>
      <c r="D34" s="9">
        <v>14</v>
      </c>
      <c r="E34" s="44">
        <f t="shared" si="19"/>
        <v>0.875</v>
      </c>
      <c r="F34" s="10">
        <v>0</v>
      </c>
      <c r="G34" s="9">
        <v>0</v>
      </c>
      <c r="H34" s="44" t="str">
        <f t="shared" si="20"/>
        <v/>
      </c>
      <c r="I34" s="12"/>
      <c r="J34" s="9"/>
      <c r="K34" s="44" t="str">
        <f t="shared" si="21"/>
        <v/>
      </c>
      <c r="L34" s="10"/>
      <c r="M34" s="9"/>
      <c r="N34" s="44" t="str">
        <f t="shared" si="22"/>
        <v/>
      </c>
      <c r="O34" s="10"/>
      <c r="P34" s="9"/>
      <c r="Q34" s="44" t="str">
        <f t="shared" si="23"/>
        <v/>
      </c>
      <c r="R34" s="21"/>
    </row>
    <row r="35" spans="1:18" x14ac:dyDescent="0.6">
      <c r="A35" s="6">
        <v>3.2</v>
      </c>
      <c r="B35" s="7" t="s">
        <v>24</v>
      </c>
      <c r="C35" s="10">
        <v>8</v>
      </c>
      <c r="D35" s="9">
        <v>7</v>
      </c>
      <c r="E35" s="44">
        <f t="shared" si="19"/>
        <v>0.875</v>
      </c>
      <c r="F35" s="10">
        <v>0</v>
      </c>
      <c r="G35" s="9">
        <v>0</v>
      </c>
      <c r="H35" s="44" t="str">
        <f t="shared" si="20"/>
        <v/>
      </c>
      <c r="I35" s="10">
        <v>68</v>
      </c>
      <c r="J35" s="9">
        <v>75</v>
      </c>
      <c r="K35" s="44">
        <f t="shared" si="21"/>
        <v>1.1029411764705883</v>
      </c>
      <c r="L35" s="10">
        <v>72</v>
      </c>
      <c r="M35" s="9">
        <v>80</v>
      </c>
      <c r="N35" s="44">
        <f t="shared" si="22"/>
        <v>1.1111111111111112</v>
      </c>
      <c r="O35" s="10">
        <v>0</v>
      </c>
      <c r="P35" s="9">
        <v>0</v>
      </c>
      <c r="Q35" s="44" t="str">
        <f t="shared" si="23"/>
        <v/>
      </c>
      <c r="R35" s="21"/>
    </row>
    <row r="36" spans="1:18" x14ac:dyDescent="0.6">
      <c r="A36" s="6">
        <v>3.3</v>
      </c>
      <c r="B36" s="7" t="s">
        <v>25</v>
      </c>
      <c r="C36" s="10">
        <v>0</v>
      </c>
      <c r="D36" s="9">
        <v>0</v>
      </c>
      <c r="E36" s="44" t="str">
        <f t="shared" si="19"/>
        <v/>
      </c>
      <c r="F36" s="10">
        <v>0</v>
      </c>
      <c r="G36" s="9">
        <v>0</v>
      </c>
      <c r="H36" s="44" t="str">
        <f t="shared" si="20"/>
        <v/>
      </c>
      <c r="I36" s="12">
        <v>0</v>
      </c>
      <c r="J36" s="9">
        <v>0</v>
      </c>
      <c r="K36" s="44" t="str">
        <f t="shared" si="21"/>
        <v/>
      </c>
      <c r="L36" s="10">
        <v>0</v>
      </c>
      <c r="M36" s="9">
        <v>0</v>
      </c>
      <c r="N36" s="44" t="str">
        <f t="shared" si="22"/>
        <v/>
      </c>
      <c r="O36" s="10">
        <v>0</v>
      </c>
      <c r="P36" s="9">
        <v>0</v>
      </c>
      <c r="Q36" s="44" t="str">
        <f t="shared" si="23"/>
        <v/>
      </c>
      <c r="R36" s="21"/>
    </row>
    <row r="37" spans="1:18" x14ac:dyDescent="0.6">
      <c r="A37" s="6">
        <v>3.4</v>
      </c>
      <c r="B37" s="7" t="s">
        <v>26</v>
      </c>
      <c r="C37" s="10">
        <v>4</v>
      </c>
      <c r="D37" s="9">
        <v>3</v>
      </c>
      <c r="E37" s="44">
        <f t="shared" si="19"/>
        <v>0.75</v>
      </c>
      <c r="F37" s="10">
        <v>0</v>
      </c>
      <c r="G37" s="9">
        <v>0</v>
      </c>
      <c r="H37" s="44" t="str">
        <f t="shared" si="20"/>
        <v/>
      </c>
      <c r="I37" s="12">
        <v>0</v>
      </c>
      <c r="J37" s="9">
        <v>0</v>
      </c>
      <c r="K37" s="44" t="str">
        <f t="shared" si="21"/>
        <v/>
      </c>
      <c r="L37" s="10">
        <v>5</v>
      </c>
      <c r="M37" s="9">
        <v>4.2</v>
      </c>
      <c r="N37" s="44">
        <f t="shared" si="22"/>
        <v>0.84000000000000008</v>
      </c>
      <c r="O37" s="10">
        <v>0</v>
      </c>
      <c r="P37" s="9">
        <v>0</v>
      </c>
      <c r="Q37" s="44" t="str">
        <f t="shared" si="23"/>
        <v/>
      </c>
      <c r="R37" s="21"/>
    </row>
    <row r="38" spans="1:18" x14ac:dyDescent="0.6">
      <c r="A38" s="6">
        <v>3.5</v>
      </c>
      <c r="B38" s="7" t="s">
        <v>27</v>
      </c>
      <c r="C38" s="10">
        <v>12</v>
      </c>
      <c r="D38" s="9">
        <v>15</v>
      </c>
      <c r="E38" s="44">
        <f t="shared" si="19"/>
        <v>1.25</v>
      </c>
      <c r="F38" s="10">
        <v>5</v>
      </c>
      <c r="G38" s="9">
        <v>8</v>
      </c>
      <c r="H38" s="44">
        <f t="shared" si="20"/>
        <v>1.6</v>
      </c>
      <c r="I38" s="12">
        <v>5</v>
      </c>
      <c r="J38" s="9">
        <v>8</v>
      </c>
      <c r="K38" s="44">
        <f t="shared" si="21"/>
        <v>1.6</v>
      </c>
      <c r="L38" s="10">
        <v>7</v>
      </c>
      <c r="M38" s="9">
        <v>9.5</v>
      </c>
      <c r="N38" s="44">
        <f t="shared" si="22"/>
        <v>1.3571428571428572</v>
      </c>
      <c r="O38" s="10">
        <v>0</v>
      </c>
      <c r="P38" s="9">
        <v>0</v>
      </c>
      <c r="Q38" s="44" t="str">
        <f t="shared" si="23"/>
        <v/>
      </c>
      <c r="R38" s="21"/>
    </row>
    <row r="39" spans="1:18" x14ac:dyDescent="0.6">
      <c r="A39" s="6">
        <v>3.6</v>
      </c>
      <c r="B39" s="7" t="s">
        <v>28</v>
      </c>
      <c r="C39" s="10">
        <v>0</v>
      </c>
      <c r="D39" s="9">
        <v>0</v>
      </c>
      <c r="E39" s="44" t="str">
        <f t="shared" si="19"/>
        <v/>
      </c>
      <c r="F39" s="10">
        <v>0</v>
      </c>
      <c r="G39" s="9">
        <v>0</v>
      </c>
      <c r="H39" s="44" t="str">
        <f t="shared" si="20"/>
        <v/>
      </c>
      <c r="I39" s="12">
        <v>0</v>
      </c>
      <c r="J39" s="9">
        <v>0</v>
      </c>
      <c r="K39" s="44" t="str">
        <f t="shared" si="21"/>
        <v/>
      </c>
      <c r="L39" s="10">
        <v>0</v>
      </c>
      <c r="M39" s="9">
        <v>0</v>
      </c>
      <c r="N39" s="44" t="str">
        <f t="shared" si="22"/>
        <v/>
      </c>
      <c r="O39" s="10">
        <v>0</v>
      </c>
      <c r="P39" s="9">
        <v>0</v>
      </c>
      <c r="Q39" s="44" t="str">
        <f t="shared" si="23"/>
        <v/>
      </c>
      <c r="R39" s="21"/>
    </row>
    <row r="40" spans="1:18" x14ac:dyDescent="0.6">
      <c r="A40" s="76" t="s">
        <v>173</v>
      </c>
      <c r="B40" s="76"/>
      <c r="C40" s="27">
        <f>SUM(C33:C39)</f>
        <v>452</v>
      </c>
      <c r="D40" s="28">
        <f t="shared" ref="D40:P40" si="24">SUM(D33:D39)</f>
        <v>389</v>
      </c>
      <c r="E40" s="28">
        <f t="shared" si="19"/>
        <v>0.86061946902654862</v>
      </c>
      <c r="F40" s="27">
        <f t="shared" si="24"/>
        <v>315</v>
      </c>
      <c r="G40" s="28">
        <f t="shared" si="24"/>
        <v>323</v>
      </c>
      <c r="H40" s="28">
        <f t="shared" si="20"/>
        <v>1.0253968253968253</v>
      </c>
      <c r="I40" s="27">
        <f t="shared" si="24"/>
        <v>383</v>
      </c>
      <c r="J40" s="28">
        <f t="shared" si="24"/>
        <v>398</v>
      </c>
      <c r="K40" s="28">
        <f t="shared" si="21"/>
        <v>1.0391644908616189</v>
      </c>
      <c r="L40" s="27">
        <f t="shared" si="24"/>
        <v>434</v>
      </c>
      <c r="M40" s="28">
        <f t="shared" si="24"/>
        <v>458.7</v>
      </c>
      <c r="N40" s="28">
        <f t="shared" si="22"/>
        <v>1.0569124423963134</v>
      </c>
      <c r="O40" s="27">
        <f t="shared" si="24"/>
        <v>0</v>
      </c>
      <c r="P40" s="28">
        <f t="shared" si="24"/>
        <v>0</v>
      </c>
      <c r="Q40" s="28" t="str">
        <f t="shared" si="23"/>
        <v/>
      </c>
      <c r="R40" s="38"/>
    </row>
    <row r="41" spans="1:18" ht="21" x14ac:dyDescent="0.6">
      <c r="A41" s="73" t="s">
        <v>138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</row>
    <row r="42" spans="1:18" x14ac:dyDescent="0.6">
      <c r="A42" s="6">
        <v>4.0999999999999996</v>
      </c>
      <c r="B42" s="7" t="s">
        <v>36</v>
      </c>
      <c r="C42" s="10">
        <v>70</v>
      </c>
      <c r="D42" s="9">
        <v>63</v>
      </c>
      <c r="E42" s="44">
        <f t="shared" ref="E42:E50" si="25">IFERROR(D42/C42,"")</f>
        <v>0.9</v>
      </c>
      <c r="F42" s="10">
        <v>50</v>
      </c>
      <c r="G42" s="9">
        <v>45</v>
      </c>
      <c r="H42" s="44">
        <f t="shared" ref="H42:H50" si="26">IFERROR(G42/F42,"")</f>
        <v>0.9</v>
      </c>
      <c r="I42" s="12">
        <v>75</v>
      </c>
      <c r="J42" s="9">
        <v>68</v>
      </c>
      <c r="K42" s="44">
        <f t="shared" ref="K42:K50" si="27">IFERROR(J42/I42,"")</f>
        <v>0.90666666666666662</v>
      </c>
      <c r="L42" s="10">
        <v>78</v>
      </c>
      <c r="M42" s="9">
        <v>72</v>
      </c>
      <c r="N42" s="44">
        <f t="shared" ref="N42:N50" si="28">IFERROR(M42/L42,"")</f>
        <v>0.92307692307692313</v>
      </c>
      <c r="O42" s="10">
        <v>0</v>
      </c>
      <c r="P42" s="9">
        <v>0</v>
      </c>
      <c r="Q42" s="44" t="str">
        <f t="shared" ref="Q42:Q50" si="29">IFERROR(P42/O42,"")</f>
        <v/>
      </c>
      <c r="R42" s="21"/>
    </row>
    <row r="43" spans="1:18" x14ac:dyDescent="0.6">
      <c r="A43" s="6">
        <v>4.2</v>
      </c>
      <c r="B43" s="7" t="s">
        <v>37</v>
      </c>
      <c r="C43" s="10">
        <v>20</v>
      </c>
      <c r="D43" s="9">
        <v>16</v>
      </c>
      <c r="E43" s="44">
        <f t="shared" si="25"/>
        <v>0.8</v>
      </c>
      <c r="F43" s="10">
        <v>50</v>
      </c>
      <c r="G43" s="9">
        <v>56</v>
      </c>
      <c r="H43" s="44">
        <f t="shared" si="26"/>
        <v>1.1200000000000001</v>
      </c>
      <c r="I43" s="12">
        <v>18</v>
      </c>
      <c r="J43" s="9">
        <v>14</v>
      </c>
      <c r="K43" s="44">
        <f t="shared" si="27"/>
        <v>0.77777777777777779</v>
      </c>
      <c r="L43" s="10">
        <v>18</v>
      </c>
      <c r="M43" s="9">
        <v>14</v>
      </c>
      <c r="N43" s="44">
        <f t="shared" si="28"/>
        <v>0.77777777777777779</v>
      </c>
      <c r="O43" s="10">
        <v>0</v>
      </c>
      <c r="P43" s="9">
        <v>0</v>
      </c>
      <c r="Q43" s="44" t="str">
        <f t="shared" si="29"/>
        <v/>
      </c>
      <c r="R43" s="21"/>
    </row>
    <row r="44" spans="1:18" x14ac:dyDescent="0.6">
      <c r="A44" s="6">
        <v>4.3</v>
      </c>
      <c r="B44" s="7" t="s">
        <v>38</v>
      </c>
      <c r="C44" s="10">
        <v>2</v>
      </c>
      <c r="D44" s="9">
        <v>1</v>
      </c>
      <c r="E44" s="44">
        <f t="shared" si="25"/>
        <v>0.5</v>
      </c>
      <c r="F44" s="10">
        <v>1</v>
      </c>
      <c r="G44" s="9">
        <v>1</v>
      </c>
      <c r="H44" s="44">
        <f t="shared" si="26"/>
        <v>1</v>
      </c>
      <c r="I44" s="12">
        <v>1</v>
      </c>
      <c r="J44" s="9">
        <v>1</v>
      </c>
      <c r="K44" s="44">
        <f t="shared" si="27"/>
        <v>1</v>
      </c>
      <c r="L44" s="10">
        <v>1</v>
      </c>
      <c r="M44" s="9">
        <v>1</v>
      </c>
      <c r="N44" s="44">
        <f t="shared" si="28"/>
        <v>1</v>
      </c>
      <c r="O44" s="10">
        <v>0</v>
      </c>
      <c r="P44" s="9">
        <v>0</v>
      </c>
      <c r="Q44" s="44" t="str">
        <f t="shared" si="29"/>
        <v/>
      </c>
      <c r="R44" s="21"/>
    </row>
    <row r="45" spans="1:18" x14ac:dyDescent="0.6">
      <c r="A45" s="6">
        <v>4.4000000000000004</v>
      </c>
      <c r="B45" s="7" t="s">
        <v>39</v>
      </c>
      <c r="C45" s="10">
        <v>66</v>
      </c>
      <c r="D45" s="9">
        <v>63</v>
      </c>
      <c r="E45" s="44">
        <f t="shared" si="25"/>
        <v>0.95454545454545459</v>
      </c>
      <c r="F45" s="10">
        <v>66</v>
      </c>
      <c r="G45" s="9">
        <v>66</v>
      </c>
      <c r="H45" s="44">
        <f t="shared" si="26"/>
        <v>1</v>
      </c>
      <c r="I45" s="12">
        <v>70</v>
      </c>
      <c r="J45" s="9">
        <v>67</v>
      </c>
      <c r="K45" s="44">
        <f t="shared" si="27"/>
        <v>0.95714285714285718</v>
      </c>
      <c r="L45" s="10">
        <v>72</v>
      </c>
      <c r="M45" s="9">
        <v>68</v>
      </c>
      <c r="N45" s="44">
        <f t="shared" si="28"/>
        <v>0.94444444444444442</v>
      </c>
      <c r="O45" s="10">
        <v>0</v>
      </c>
      <c r="P45" s="9">
        <v>0</v>
      </c>
      <c r="Q45" s="44" t="str">
        <f t="shared" si="29"/>
        <v/>
      </c>
      <c r="R45" s="21"/>
    </row>
    <row r="46" spans="1:18" x14ac:dyDescent="0.6">
      <c r="A46" s="6">
        <v>4.5</v>
      </c>
      <c r="B46" s="7" t="s">
        <v>40</v>
      </c>
      <c r="C46" s="10">
        <v>0</v>
      </c>
      <c r="D46" s="9">
        <v>0</v>
      </c>
      <c r="E46" s="44" t="str">
        <f t="shared" si="25"/>
        <v/>
      </c>
      <c r="F46" s="10">
        <v>0</v>
      </c>
      <c r="G46" s="9">
        <v>0</v>
      </c>
      <c r="H46" s="44" t="str">
        <f t="shared" si="26"/>
        <v/>
      </c>
      <c r="I46" s="10">
        <v>0</v>
      </c>
      <c r="J46" s="9">
        <v>0</v>
      </c>
      <c r="K46" s="44" t="str">
        <f t="shared" si="27"/>
        <v/>
      </c>
      <c r="L46" s="10">
        <v>0</v>
      </c>
      <c r="M46" s="9">
        <v>0</v>
      </c>
      <c r="N46" s="44" t="str">
        <f t="shared" si="28"/>
        <v/>
      </c>
      <c r="O46" s="10">
        <v>0</v>
      </c>
      <c r="P46" s="9">
        <v>0</v>
      </c>
      <c r="Q46" s="44" t="str">
        <f t="shared" si="29"/>
        <v/>
      </c>
      <c r="R46" s="21"/>
    </row>
    <row r="47" spans="1:18" x14ac:dyDescent="0.6">
      <c r="A47" s="6">
        <v>4.5999999999999996</v>
      </c>
      <c r="B47" s="7" t="s">
        <v>41</v>
      </c>
      <c r="C47" s="10">
        <v>4</v>
      </c>
      <c r="D47" s="9">
        <v>5</v>
      </c>
      <c r="E47" s="44">
        <f t="shared" si="25"/>
        <v>1.25</v>
      </c>
      <c r="F47" s="10">
        <v>0</v>
      </c>
      <c r="G47" s="9">
        <v>0</v>
      </c>
      <c r="H47" s="44" t="str">
        <f t="shared" si="26"/>
        <v/>
      </c>
      <c r="I47" s="12">
        <v>3</v>
      </c>
      <c r="J47" s="9">
        <v>4</v>
      </c>
      <c r="K47" s="44">
        <f t="shared" si="27"/>
        <v>1.3333333333333333</v>
      </c>
      <c r="L47" s="10">
        <v>3.5</v>
      </c>
      <c r="M47" s="9">
        <v>4</v>
      </c>
      <c r="N47" s="44">
        <f t="shared" si="28"/>
        <v>1.1428571428571428</v>
      </c>
      <c r="O47" s="10">
        <v>0</v>
      </c>
      <c r="P47" s="9">
        <v>0</v>
      </c>
      <c r="Q47" s="44" t="str">
        <f t="shared" si="29"/>
        <v/>
      </c>
      <c r="R47" s="21"/>
    </row>
    <row r="48" spans="1:18" x14ac:dyDescent="0.6">
      <c r="A48" s="6">
        <v>4.7</v>
      </c>
      <c r="B48" s="7" t="s">
        <v>42</v>
      </c>
      <c r="C48" s="10">
        <v>120</v>
      </c>
      <c r="D48" s="9">
        <v>74</v>
      </c>
      <c r="E48" s="44">
        <f t="shared" si="25"/>
        <v>0.6166666666666667</v>
      </c>
      <c r="F48" s="10">
        <v>206</v>
      </c>
      <c r="G48" s="9">
        <v>291</v>
      </c>
      <c r="H48" s="44">
        <f t="shared" si="26"/>
        <v>1.412621359223301</v>
      </c>
      <c r="I48" s="12">
        <v>120</v>
      </c>
      <c r="J48" s="9">
        <v>74</v>
      </c>
      <c r="K48" s="44">
        <f t="shared" si="27"/>
        <v>0.6166666666666667</v>
      </c>
      <c r="L48" s="10">
        <v>122</v>
      </c>
      <c r="M48" s="9">
        <v>78</v>
      </c>
      <c r="N48" s="44">
        <f t="shared" si="28"/>
        <v>0.63934426229508201</v>
      </c>
      <c r="O48" s="10">
        <v>0</v>
      </c>
      <c r="P48" s="9">
        <v>0</v>
      </c>
      <c r="Q48" s="44" t="str">
        <f t="shared" si="29"/>
        <v/>
      </c>
      <c r="R48" s="21"/>
    </row>
    <row r="49" spans="1:18" x14ac:dyDescent="0.6">
      <c r="A49" s="6">
        <v>4.8</v>
      </c>
      <c r="B49" s="7" t="s">
        <v>43</v>
      </c>
      <c r="C49" s="10">
        <v>0</v>
      </c>
      <c r="D49" s="9">
        <v>0</v>
      </c>
      <c r="E49" s="44" t="str">
        <f t="shared" si="25"/>
        <v/>
      </c>
      <c r="F49" s="10">
        <v>372</v>
      </c>
      <c r="G49" s="9">
        <v>318</v>
      </c>
      <c r="H49" s="44">
        <f t="shared" si="26"/>
        <v>0.85483870967741937</v>
      </c>
      <c r="I49" s="10">
        <v>300</v>
      </c>
      <c r="J49" s="9">
        <v>265</v>
      </c>
      <c r="K49" s="44">
        <f t="shared" si="27"/>
        <v>0.8833333333333333</v>
      </c>
      <c r="L49" s="10">
        <v>285</v>
      </c>
      <c r="M49" s="9">
        <v>258</v>
      </c>
      <c r="N49" s="44">
        <f t="shared" si="28"/>
        <v>0.90526315789473688</v>
      </c>
      <c r="O49" s="10">
        <v>0</v>
      </c>
      <c r="P49" s="9">
        <v>0</v>
      </c>
      <c r="Q49" s="44" t="str">
        <f t="shared" si="29"/>
        <v/>
      </c>
      <c r="R49" s="21"/>
    </row>
    <row r="50" spans="1:18" x14ac:dyDescent="0.6">
      <c r="A50" s="76" t="s">
        <v>128</v>
      </c>
      <c r="B50" s="76"/>
      <c r="C50" s="27">
        <f>SUM(C42:C49)</f>
        <v>282</v>
      </c>
      <c r="D50" s="28">
        <f t="shared" ref="D50:P50" si="30">SUM(D42:D49)</f>
        <v>222</v>
      </c>
      <c r="E50" s="28">
        <f t="shared" si="25"/>
        <v>0.78723404255319152</v>
      </c>
      <c r="F50" s="27">
        <f t="shared" si="30"/>
        <v>745</v>
      </c>
      <c r="G50" s="28">
        <f t="shared" si="30"/>
        <v>777</v>
      </c>
      <c r="H50" s="28">
        <f t="shared" si="26"/>
        <v>1.0429530201342281</v>
      </c>
      <c r="I50" s="27">
        <f t="shared" si="30"/>
        <v>587</v>
      </c>
      <c r="J50" s="28">
        <f t="shared" si="30"/>
        <v>493</v>
      </c>
      <c r="K50" s="28">
        <f t="shared" si="27"/>
        <v>0.83986371379897784</v>
      </c>
      <c r="L50" s="49">
        <f t="shared" si="30"/>
        <v>579.5</v>
      </c>
      <c r="M50" s="28">
        <f t="shared" si="30"/>
        <v>495</v>
      </c>
      <c r="N50" s="28">
        <f t="shared" si="28"/>
        <v>0.85418464193270061</v>
      </c>
      <c r="O50" s="27">
        <f t="shared" si="30"/>
        <v>0</v>
      </c>
      <c r="P50" s="28">
        <f t="shared" si="30"/>
        <v>0</v>
      </c>
      <c r="Q50" s="28" t="str">
        <f t="shared" si="29"/>
        <v/>
      </c>
      <c r="R50" s="38"/>
    </row>
    <row r="51" spans="1:18" ht="21" x14ac:dyDescent="0.6">
      <c r="A51" s="73" t="s">
        <v>139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1:18" ht="21" x14ac:dyDescent="0.6">
      <c r="A52" s="77">
        <v>5.0999999999999996</v>
      </c>
      <c r="B52" s="48" t="s">
        <v>32</v>
      </c>
      <c r="C52" s="47"/>
      <c r="D52" s="50"/>
      <c r="E52" s="50"/>
      <c r="F52" s="47"/>
      <c r="G52" s="50"/>
      <c r="H52" s="50"/>
      <c r="I52" s="47"/>
      <c r="J52" s="50"/>
      <c r="K52" s="50"/>
      <c r="L52" s="47"/>
      <c r="M52" s="50"/>
      <c r="N52" s="50"/>
      <c r="O52" s="47"/>
      <c r="P52" s="50"/>
      <c r="Q52" s="50"/>
      <c r="R52" s="21"/>
    </row>
    <row r="53" spans="1:18" ht="21" x14ac:dyDescent="0.6">
      <c r="A53" s="78"/>
      <c r="B53" s="48" t="s">
        <v>130</v>
      </c>
      <c r="C53" s="8">
        <v>0</v>
      </c>
      <c r="D53" s="50"/>
      <c r="E53" s="50"/>
      <c r="F53" s="8">
        <v>0</v>
      </c>
      <c r="G53" s="50"/>
      <c r="H53" s="50"/>
      <c r="I53" s="8">
        <v>15</v>
      </c>
      <c r="J53" s="50"/>
      <c r="K53" s="50"/>
      <c r="L53" s="10">
        <v>18</v>
      </c>
      <c r="M53" s="50"/>
      <c r="N53" s="50"/>
      <c r="O53" s="8">
        <v>0</v>
      </c>
      <c r="P53" s="50"/>
      <c r="Q53" s="50"/>
      <c r="R53" s="21"/>
    </row>
    <row r="54" spans="1:18" x14ac:dyDescent="0.6">
      <c r="A54" s="79"/>
      <c r="B54" s="7" t="s">
        <v>144</v>
      </c>
      <c r="C54" s="8">
        <v>0</v>
      </c>
      <c r="D54" s="9">
        <v>0</v>
      </c>
      <c r="E54" s="43" t="str">
        <f t="shared" ref="E54:E59" si="31">IFERROR(D54/C54,"")</f>
        <v/>
      </c>
      <c r="F54" s="13">
        <v>0</v>
      </c>
      <c r="G54" s="9">
        <v>0</v>
      </c>
      <c r="H54" s="43" t="str">
        <f t="shared" ref="H54:H59" si="32">IFERROR(G54/F54,"")</f>
        <v/>
      </c>
      <c r="I54" s="54">
        <v>15</v>
      </c>
      <c r="J54" s="9">
        <v>6</v>
      </c>
      <c r="K54" s="43">
        <f t="shared" ref="K54:K59" si="33">IFERROR(J54/I54,"")</f>
        <v>0.4</v>
      </c>
      <c r="L54" s="10">
        <v>16.2</v>
      </c>
      <c r="M54" s="9">
        <v>6.86</v>
      </c>
      <c r="N54" s="43">
        <f t="shared" ref="N54:N59" si="34">IFERROR(M54/L54,"")</f>
        <v>0.42345679012345683</v>
      </c>
      <c r="O54" s="8">
        <v>0</v>
      </c>
      <c r="P54" s="9">
        <v>0</v>
      </c>
      <c r="Q54" s="43" t="str">
        <f t="shared" ref="Q54:Q59" si="35">IFERROR(P54/O54,"")</f>
        <v/>
      </c>
      <c r="R54" s="21"/>
    </row>
    <row r="55" spans="1:18" x14ac:dyDescent="0.6">
      <c r="A55" s="6">
        <v>5.2</v>
      </c>
      <c r="B55" s="7" t="s">
        <v>33</v>
      </c>
      <c r="C55" s="8">
        <v>50</v>
      </c>
      <c r="D55" s="9">
        <v>797</v>
      </c>
      <c r="E55" s="43">
        <f t="shared" si="31"/>
        <v>15.94</v>
      </c>
      <c r="F55" s="13">
        <v>55</v>
      </c>
      <c r="G55" s="9">
        <v>395</v>
      </c>
      <c r="H55" s="43">
        <f t="shared" si="32"/>
        <v>7.1818181818181817</v>
      </c>
      <c r="I55" s="54">
        <v>33</v>
      </c>
      <c r="J55" s="9">
        <v>455</v>
      </c>
      <c r="K55" s="43">
        <f t="shared" si="33"/>
        <v>13.787878787878787</v>
      </c>
      <c r="L55" s="10">
        <v>28</v>
      </c>
      <c r="M55" s="9">
        <v>382</v>
      </c>
      <c r="N55" s="43">
        <f t="shared" si="34"/>
        <v>13.642857142857142</v>
      </c>
      <c r="O55" s="8">
        <v>0</v>
      </c>
      <c r="P55" s="9">
        <v>0</v>
      </c>
      <c r="Q55" s="43" t="str">
        <f t="shared" si="35"/>
        <v/>
      </c>
      <c r="R55" s="21"/>
    </row>
    <row r="56" spans="1:18" x14ac:dyDescent="0.6">
      <c r="A56" s="6">
        <v>5.3</v>
      </c>
      <c r="B56" s="7" t="s">
        <v>34</v>
      </c>
      <c r="C56" s="8">
        <v>45</v>
      </c>
      <c r="D56" s="9">
        <v>274</v>
      </c>
      <c r="E56" s="43">
        <f t="shared" si="31"/>
        <v>6.0888888888888886</v>
      </c>
      <c r="F56" s="13">
        <v>246</v>
      </c>
      <c r="G56" s="9">
        <v>1771</v>
      </c>
      <c r="H56" s="43">
        <f t="shared" si="32"/>
        <v>7.1991869918699187</v>
      </c>
      <c r="I56" s="54">
        <v>185</v>
      </c>
      <c r="J56" s="9">
        <v>1567</v>
      </c>
      <c r="K56" s="43">
        <f t="shared" si="33"/>
        <v>8.4702702702702695</v>
      </c>
      <c r="L56" s="10">
        <v>190</v>
      </c>
      <c r="M56" s="9">
        <v>1626</v>
      </c>
      <c r="N56" s="43">
        <f t="shared" si="34"/>
        <v>8.5578947368421048</v>
      </c>
      <c r="O56" s="8">
        <v>0</v>
      </c>
      <c r="P56" s="9">
        <v>0</v>
      </c>
      <c r="Q56" s="43" t="str">
        <f t="shared" si="35"/>
        <v/>
      </c>
      <c r="R56" s="21"/>
    </row>
    <row r="57" spans="1:18" x14ac:dyDescent="0.6">
      <c r="A57" s="6">
        <v>5.4</v>
      </c>
      <c r="B57" s="7" t="s">
        <v>35</v>
      </c>
      <c r="C57" s="8">
        <v>131</v>
      </c>
      <c r="D57" s="9">
        <v>928</v>
      </c>
      <c r="E57" s="43">
        <f t="shared" si="31"/>
        <v>7.0839694656488552</v>
      </c>
      <c r="F57" s="13">
        <v>55</v>
      </c>
      <c r="G57" s="9">
        <v>595</v>
      </c>
      <c r="H57" s="43">
        <f t="shared" si="32"/>
        <v>10.818181818181818</v>
      </c>
      <c r="I57" s="54">
        <v>135</v>
      </c>
      <c r="J57" s="9">
        <v>1600</v>
      </c>
      <c r="K57" s="43">
        <f t="shared" si="33"/>
        <v>11.851851851851851</v>
      </c>
      <c r="L57" s="10">
        <v>65.5</v>
      </c>
      <c r="M57" s="9">
        <v>464</v>
      </c>
      <c r="N57" s="43">
        <f t="shared" si="34"/>
        <v>7.0839694656488552</v>
      </c>
      <c r="O57" s="8">
        <v>0</v>
      </c>
      <c r="P57" s="9">
        <v>0</v>
      </c>
      <c r="Q57" s="43" t="str">
        <f t="shared" si="35"/>
        <v/>
      </c>
      <c r="R57" s="21"/>
    </row>
    <row r="58" spans="1:18" x14ac:dyDescent="0.6">
      <c r="A58" s="6">
        <v>5.5</v>
      </c>
      <c r="B58" s="7" t="s">
        <v>183</v>
      </c>
      <c r="C58" s="8">
        <v>59</v>
      </c>
      <c r="D58" s="9">
        <v>383</v>
      </c>
      <c r="E58" s="43">
        <f t="shared" si="31"/>
        <v>6.4915254237288131</v>
      </c>
      <c r="F58" s="13">
        <v>60</v>
      </c>
      <c r="G58" s="9">
        <v>452</v>
      </c>
      <c r="H58" s="43">
        <f t="shared" si="32"/>
        <v>7.5333333333333332</v>
      </c>
      <c r="I58" s="54">
        <v>65</v>
      </c>
      <c r="J58" s="9">
        <v>456</v>
      </c>
      <c r="K58" s="43">
        <f t="shared" si="33"/>
        <v>7.0153846153846153</v>
      </c>
      <c r="L58" s="10">
        <v>66</v>
      </c>
      <c r="M58" s="9">
        <v>441</v>
      </c>
      <c r="N58" s="43">
        <f t="shared" si="34"/>
        <v>6.6818181818181817</v>
      </c>
      <c r="O58" s="8">
        <v>0</v>
      </c>
      <c r="P58" s="9">
        <v>0</v>
      </c>
      <c r="Q58" s="43" t="str">
        <f t="shared" si="35"/>
        <v/>
      </c>
      <c r="R58" s="21"/>
    </row>
    <row r="59" spans="1:18" x14ac:dyDescent="0.6">
      <c r="A59" s="76" t="s">
        <v>127</v>
      </c>
      <c r="B59" s="76"/>
      <c r="C59" s="27">
        <f>SUM(C54:C58)</f>
        <v>285</v>
      </c>
      <c r="D59" s="28">
        <f t="shared" ref="D59:P59" si="36">SUM(D54:D58)</f>
        <v>2382</v>
      </c>
      <c r="E59" s="28">
        <f t="shared" si="31"/>
        <v>8.3578947368421055</v>
      </c>
      <c r="F59" s="27">
        <f t="shared" si="36"/>
        <v>416</v>
      </c>
      <c r="G59" s="28">
        <f t="shared" si="36"/>
        <v>3213</v>
      </c>
      <c r="H59" s="28">
        <f t="shared" si="32"/>
        <v>7.7235576923076925</v>
      </c>
      <c r="I59" s="27">
        <f t="shared" si="36"/>
        <v>433</v>
      </c>
      <c r="J59" s="28">
        <f t="shared" si="36"/>
        <v>4084</v>
      </c>
      <c r="K59" s="28">
        <f t="shared" si="33"/>
        <v>9.4318706697459582</v>
      </c>
      <c r="L59" s="49">
        <f t="shared" si="36"/>
        <v>365.7</v>
      </c>
      <c r="M59" s="28">
        <f t="shared" si="36"/>
        <v>2919.86</v>
      </c>
      <c r="N59" s="28">
        <f t="shared" si="34"/>
        <v>7.9843040743779063</v>
      </c>
      <c r="O59" s="27">
        <f t="shared" si="36"/>
        <v>0</v>
      </c>
      <c r="P59" s="28">
        <f t="shared" si="36"/>
        <v>0</v>
      </c>
      <c r="Q59" s="28" t="str">
        <f t="shared" si="35"/>
        <v/>
      </c>
      <c r="R59" s="28"/>
    </row>
    <row r="60" spans="1:18" ht="21" x14ac:dyDescent="0.6">
      <c r="A60" s="73" t="s">
        <v>175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</row>
    <row r="61" spans="1:18" x14ac:dyDescent="0.6">
      <c r="A61" s="6">
        <v>6.1</v>
      </c>
      <c r="B61" s="14" t="s">
        <v>44</v>
      </c>
      <c r="C61" s="15">
        <v>78</v>
      </c>
      <c r="D61" s="9">
        <v>1197</v>
      </c>
      <c r="E61" s="44">
        <f t="shared" ref="E61:E117" si="37">IFERROR(D61/C61,"")</f>
        <v>15.346153846153847</v>
      </c>
      <c r="F61" s="15">
        <v>72</v>
      </c>
      <c r="G61" s="9">
        <v>900</v>
      </c>
      <c r="H61" s="44">
        <f t="shared" ref="H61:H117" si="38">IFERROR(G61/F61,"")</f>
        <v>12.5</v>
      </c>
      <c r="I61" s="12">
        <v>36</v>
      </c>
      <c r="J61" s="9">
        <v>426</v>
      </c>
      <c r="K61" s="44">
        <f t="shared" ref="K61:K117" si="39">IFERROR(J61/I61,"")</f>
        <v>11.833333333333334</v>
      </c>
      <c r="L61" s="10">
        <v>42</v>
      </c>
      <c r="M61" s="9">
        <v>485</v>
      </c>
      <c r="N61" s="44">
        <f t="shared" ref="N61:N117" si="40">IFERROR(M61/L61,"")</f>
        <v>11.547619047619047</v>
      </c>
      <c r="O61" s="10">
        <v>0</v>
      </c>
      <c r="P61" s="9">
        <v>0</v>
      </c>
      <c r="Q61" s="44" t="str">
        <f t="shared" ref="Q61:Q117" si="41">IFERROR(P61/O61,"")</f>
        <v/>
      </c>
      <c r="R61" s="21"/>
    </row>
    <row r="62" spans="1:18" x14ac:dyDescent="0.6">
      <c r="A62" s="6">
        <v>6.2</v>
      </c>
      <c r="B62" s="14" t="s">
        <v>45</v>
      </c>
      <c r="C62" s="15">
        <v>67</v>
      </c>
      <c r="D62" s="9">
        <v>1078</v>
      </c>
      <c r="E62" s="44">
        <f t="shared" si="37"/>
        <v>16.089552238805972</v>
      </c>
      <c r="F62" s="15">
        <v>65</v>
      </c>
      <c r="G62" s="9">
        <v>1020</v>
      </c>
      <c r="H62" s="44">
        <f t="shared" si="38"/>
        <v>15.692307692307692</v>
      </c>
      <c r="I62" s="12">
        <v>28.3</v>
      </c>
      <c r="J62" s="9">
        <v>393.62</v>
      </c>
      <c r="K62" s="44">
        <f t="shared" si="39"/>
        <v>13.908833922261485</v>
      </c>
      <c r="L62" s="10">
        <v>35</v>
      </c>
      <c r="M62" s="9">
        <v>452</v>
      </c>
      <c r="N62" s="44">
        <f t="shared" si="40"/>
        <v>12.914285714285715</v>
      </c>
      <c r="O62" s="10">
        <v>0</v>
      </c>
      <c r="P62" s="9">
        <v>0</v>
      </c>
      <c r="Q62" s="44" t="str">
        <f t="shared" si="41"/>
        <v/>
      </c>
      <c r="R62" s="21"/>
    </row>
    <row r="63" spans="1:18" x14ac:dyDescent="0.6">
      <c r="A63" s="6">
        <v>6.3</v>
      </c>
      <c r="B63" s="14" t="s">
        <v>46</v>
      </c>
      <c r="C63" s="15">
        <v>2</v>
      </c>
      <c r="D63" s="9">
        <v>18</v>
      </c>
      <c r="E63" s="44">
        <f t="shared" si="37"/>
        <v>9</v>
      </c>
      <c r="F63" s="15">
        <v>2</v>
      </c>
      <c r="G63" s="9">
        <v>8</v>
      </c>
      <c r="H63" s="44">
        <f t="shared" si="38"/>
        <v>4</v>
      </c>
      <c r="I63" s="12">
        <v>0</v>
      </c>
      <c r="J63" s="9">
        <v>0</v>
      </c>
      <c r="K63" s="44" t="str">
        <f t="shared" si="39"/>
        <v/>
      </c>
      <c r="L63" s="10">
        <v>1</v>
      </c>
      <c r="M63" s="9">
        <v>4.2</v>
      </c>
      <c r="N63" s="44">
        <f t="shared" si="40"/>
        <v>4.2</v>
      </c>
      <c r="O63" s="10">
        <v>0</v>
      </c>
      <c r="P63" s="9">
        <v>0</v>
      </c>
      <c r="Q63" s="44" t="str">
        <f t="shared" si="41"/>
        <v/>
      </c>
      <c r="R63" s="21"/>
    </row>
    <row r="64" spans="1:18" x14ac:dyDescent="0.6">
      <c r="A64" s="6">
        <v>6.4</v>
      </c>
      <c r="B64" s="14" t="s">
        <v>47</v>
      </c>
      <c r="C64" s="15">
        <v>67</v>
      </c>
      <c r="D64" s="9">
        <v>1108</v>
      </c>
      <c r="E64" s="44">
        <f t="shared" si="37"/>
        <v>16.53731343283582</v>
      </c>
      <c r="F64" s="15">
        <v>68</v>
      </c>
      <c r="G64" s="9">
        <v>900</v>
      </c>
      <c r="H64" s="44">
        <f t="shared" si="38"/>
        <v>13.235294117647058</v>
      </c>
      <c r="I64" s="12">
        <v>5.13</v>
      </c>
      <c r="J64" s="9">
        <v>70.239999999999995</v>
      </c>
      <c r="K64" s="44">
        <f t="shared" si="39"/>
        <v>13.692007797270955</v>
      </c>
      <c r="L64" s="10">
        <v>12</v>
      </c>
      <c r="M64" s="9">
        <v>172</v>
      </c>
      <c r="N64" s="44">
        <f t="shared" si="40"/>
        <v>14.333333333333334</v>
      </c>
      <c r="O64" s="10">
        <v>0</v>
      </c>
      <c r="P64" s="9">
        <v>0</v>
      </c>
      <c r="Q64" s="44" t="str">
        <f t="shared" si="41"/>
        <v/>
      </c>
      <c r="R64" s="21"/>
    </row>
    <row r="65" spans="1:18" x14ac:dyDescent="0.6">
      <c r="A65" s="6">
        <v>6.5</v>
      </c>
      <c r="B65" s="14" t="s">
        <v>48</v>
      </c>
      <c r="C65" s="15">
        <v>123</v>
      </c>
      <c r="D65" s="9">
        <v>2196</v>
      </c>
      <c r="E65" s="44">
        <f t="shared" si="37"/>
        <v>17.853658536585368</v>
      </c>
      <c r="F65" s="15">
        <v>112</v>
      </c>
      <c r="G65" s="9">
        <v>1860</v>
      </c>
      <c r="H65" s="44">
        <f t="shared" si="38"/>
        <v>16.607142857142858</v>
      </c>
      <c r="I65" s="12">
        <v>68</v>
      </c>
      <c r="J65" s="9">
        <v>900</v>
      </c>
      <c r="K65" s="44">
        <f t="shared" si="39"/>
        <v>13.235294117647058</v>
      </c>
      <c r="L65" s="10">
        <v>75</v>
      </c>
      <c r="M65" s="9">
        <v>1015</v>
      </c>
      <c r="N65" s="44">
        <f t="shared" si="40"/>
        <v>13.533333333333333</v>
      </c>
      <c r="O65" s="10">
        <v>0</v>
      </c>
      <c r="P65" s="9">
        <v>0</v>
      </c>
      <c r="Q65" s="44" t="str">
        <f t="shared" si="41"/>
        <v/>
      </c>
      <c r="R65" s="21"/>
    </row>
    <row r="66" spans="1:18" x14ac:dyDescent="0.6">
      <c r="A66" s="6">
        <v>6.6</v>
      </c>
      <c r="B66" s="14" t="s">
        <v>49</v>
      </c>
      <c r="C66" s="15">
        <v>65</v>
      </c>
      <c r="D66" s="9">
        <v>1472</v>
      </c>
      <c r="E66" s="44">
        <f t="shared" si="37"/>
        <v>22.646153846153847</v>
      </c>
      <c r="F66" s="15">
        <v>60</v>
      </c>
      <c r="G66" s="9">
        <v>950</v>
      </c>
      <c r="H66" s="44">
        <f t="shared" si="38"/>
        <v>15.833333333333334</v>
      </c>
      <c r="I66" s="12">
        <v>60</v>
      </c>
      <c r="J66" s="9">
        <v>950</v>
      </c>
      <c r="K66" s="44">
        <f t="shared" si="39"/>
        <v>15.833333333333334</v>
      </c>
      <c r="L66" s="10">
        <v>68</v>
      </c>
      <c r="M66" s="9">
        <v>1050</v>
      </c>
      <c r="N66" s="44">
        <f t="shared" si="40"/>
        <v>15.441176470588236</v>
      </c>
      <c r="O66" s="10">
        <v>0</v>
      </c>
      <c r="P66" s="9">
        <v>0</v>
      </c>
      <c r="Q66" s="44" t="str">
        <f t="shared" si="41"/>
        <v/>
      </c>
      <c r="R66" s="21"/>
    </row>
    <row r="67" spans="1:18" x14ac:dyDescent="0.6">
      <c r="A67" s="6">
        <v>6.7</v>
      </c>
      <c r="B67" s="16" t="s">
        <v>50</v>
      </c>
      <c r="C67" s="17">
        <v>7</v>
      </c>
      <c r="D67" s="9">
        <v>52</v>
      </c>
      <c r="E67" s="44">
        <f t="shared" si="37"/>
        <v>7.4285714285714288</v>
      </c>
      <c r="F67" s="15">
        <v>4</v>
      </c>
      <c r="G67" s="9">
        <v>20</v>
      </c>
      <c r="H67" s="44">
        <f t="shared" si="38"/>
        <v>5</v>
      </c>
      <c r="I67" s="12">
        <v>7.5</v>
      </c>
      <c r="J67" s="9">
        <v>108.75</v>
      </c>
      <c r="K67" s="44">
        <f t="shared" si="39"/>
        <v>14.5</v>
      </c>
      <c r="L67" s="10">
        <v>8.5</v>
      </c>
      <c r="M67" s="9">
        <v>125</v>
      </c>
      <c r="N67" s="44">
        <f t="shared" si="40"/>
        <v>14.705882352941176</v>
      </c>
      <c r="O67" s="10">
        <v>0</v>
      </c>
      <c r="P67" s="9">
        <v>0</v>
      </c>
      <c r="Q67" s="44" t="str">
        <f t="shared" si="41"/>
        <v/>
      </c>
      <c r="R67" s="21"/>
    </row>
    <row r="68" spans="1:18" x14ac:dyDescent="0.6">
      <c r="A68" s="18">
        <v>6.8</v>
      </c>
      <c r="B68" s="16" t="s">
        <v>51</v>
      </c>
      <c r="C68" s="17">
        <v>0</v>
      </c>
      <c r="D68" s="9">
        <v>0</v>
      </c>
      <c r="E68" s="44" t="str">
        <f t="shared" si="37"/>
        <v/>
      </c>
      <c r="F68" s="15"/>
      <c r="G68" s="9"/>
      <c r="H68" s="44" t="str">
        <f t="shared" si="38"/>
        <v/>
      </c>
      <c r="I68" s="12">
        <v>0</v>
      </c>
      <c r="J68" s="9">
        <v>0</v>
      </c>
      <c r="K68" s="44" t="str">
        <f t="shared" si="39"/>
        <v/>
      </c>
      <c r="L68" s="10">
        <v>0</v>
      </c>
      <c r="M68" s="9">
        <v>0</v>
      </c>
      <c r="N68" s="44" t="str">
        <f t="shared" si="40"/>
        <v/>
      </c>
      <c r="O68" s="10">
        <v>0</v>
      </c>
      <c r="P68" s="9">
        <v>0</v>
      </c>
      <c r="Q68" s="44" t="str">
        <f t="shared" si="41"/>
        <v/>
      </c>
      <c r="R68" s="21"/>
    </row>
    <row r="69" spans="1:18" x14ac:dyDescent="0.6">
      <c r="A69" s="18">
        <v>6.9</v>
      </c>
      <c r="B69" s="14" t="s">
        <v>52</v>
      </c>
      <c r="C69" s="15">
        <v>2</v>
      </c>
      <c r="D69" s="9">
        <v>13</v>
      </c>
      <c r="E69" s="44">
        <f t="shared" si="37"/>
        <v>6.5</v>
      </c>
      <c r="F69" s="15">
        <v>3</v>
      </c>
      <c r="G69" s="9">
        <v>3</v>
      </c>
      <c r="H69" s="44">
        <f t="shared" si="38"/>
        <v>1</v>
      </c>
      <c r="I69" s="12">
        <v>1</v>
      </c>
      <c r="J69" s="9">
        <v>13</v>
      </c>
      <c r="K69" s="44">
        <f t="shared" si="39"/>
        <v>13</v>
      </c>
      <c r="L69" s="10">
        <v>2.86</v>
      </c>
      <c r="M69" s="9">
        <v>38.36</v>
      </c>
      <c r="N69" s="44">
        <f t="shared" si="40"/>
        <v>13.412587412587413</v>
      </c>
      <c r="O69" s="10">
        <v>0</v>
      </c>
      <c r="P69" s="9">
        <v>0</v>
      </c>
      <c r="Q69" s="44" t="str">
        <f t="shared" si="41"/>
        <v/>
      </c>
      <c r="R69" s="21"/>
    </row>
    <row r="70" spans="1:18" x14ac:dyDescent="0.6">
      <c r="A70" s="18">
        <v>6.1</v>
      </c>
      <c r="B70" s="14" t="s">
        <v>53</v>
      </c>
      <c r="C70" s="15">
        <v>22</v>
      </c>
      <c r="D70" s="9">
        <v>128</v>
      </c>
      <c r="E70" s="44">
        <f t="shared" si="37"/>
        <v>5.8181818181818183</v>
      </c>
      <c r="F70" s="15">
        <v>22</v>
      </c>
      <c r="G70" s="9">
        <v>11</v>
      </c>
      <c r="H70" s="44">
        <f t="shared" si="38"/>
        <v>0.5</v>
      </c>
      <c r="I70" s="12">
        <v>0</v>
      </c>
      <c r="J70" s="9">
        <v>0</v>
      </c>
      <c r="K70" s="44" t="str">
        <f t="shared" si="39"/>
        <v/>
      </c>
      <c r="L70" s="10">
        <v>25</v>
      </c>
      <c r="M70" s="9">
        <v>13.25</v>
      </c>
      <c r="N70" s="44">
        <f t="shared" si="40"/>
        <v>0.53</v>
      </c>
      <c r="O70" s="10">
        <v>0</v>
      </c>
      <c r="P70" s="9">
        <v>0</v>
      </c>
      <c r="Q70" s="44" t="str">
        <f t="shared" si="41"/>
        <v/>
      </c>
      <c r="R70" s="21"/>
    </row>
    <row r="71" spans="1:18" x14ac:dyDescent="0.6">
      <c r="A71" s="18">
        <v>6.11</v>
      </c>
      <c r="B71" s="14" t="s">
        <v>54</v>
      </c>
      <c r="C71" s="15">
        <v>0</v>
      </c>
      <c r="D71" s="9">
        <v>0</v>
      </c>
      <c r="E71" s="44" t="str">
        <f t="shared" si="37"/>
        <v/>
      </c>
      <c r="F71" s="15"/>
      <c r="G71" s="9"/>
      <c r="H71" s="44" t="str">
        <f t="shared" si="38"/>
        <v/>
      </c>
      <c r="I71" s="12">
        <v>0</v>
      </c>
      <c r="J71" s="9">
        <v>0</v>
      </c>
      <c r="K71" s="44" t="str">
        <f t="shared" si="39"/>
        <v/>
      </c>
      <c r="L71" s="10">
        <v>0</v>
      </c>
      <c r="M71" s="9">
        <v>0</v>
      </c>
      <c r="N71" s="44" t="str">
        <f t="shared" si="40"/>
        <v/>
      </c>
      <c r="O71" s="10">
        <v>0</v>
      </c>
      <c r="P71" s="9">
        <v>0</v>
      </c>
      <c r="Q71" s="44" t="str">
        <f t="shared" si="41"/>
        <v/>
      </c>
      <c r="R71" s="21"/>
    </row>
    <row r="72" spans="1:18" x14ac:dyDescent="0.6">
      <c r="A72" s="18">
        <v>6.12</v>
      </c>
      <c r="B72" s="14" t="s">
        <v>140</v>
      </c>
      <c r="C72" s="15">
        <v>0</v>
      </c>
      <c r="D72" s="9">
        <v>0</v>
      </c>
      <c r="E72" s="44" t="str">
        <f t="shared" si="37"/>
        <v/>
      </c>
      <c r="F72" s="15">
        <v>10</v>
      </c>
      <c r="G72" s="9">
        <v>80</v>
      </c>
      <c r="H72" s="44">
        <f t="shared" si="38"/>
        <v>8</v>
      </c>
      <c r="I72" s="12">
        <v>6</v>
      </c>
      <c r="J72" s="9">
        <v>54.5</v>
      </c>
      <c r="K72" s="44">
        <f t="shared" si="39"/>
        <v>9.0833333333333339</v>
      </c>
      <c r="L72" s="10">
        <v>9</v>
      </c>
      <c r="M72" s="9">
        <v>78</v>
      </c>
      <c r="N72" s="44">
        <f t="shared" si="40"/>
        <v>8.6666666666666661</v>
      </c>
      <c r="O72" s="10">
        <v>0</v>
      </c>
      <c r="P72" s="9">
        <v>0</v>
      </c>
      <c r="Q72" s="44" t="str">
        <f t="shared" si="41"/>
        <v/>
      </c>
      <c r="R72" s="21"/>
    </row>
    <row r="73" spans="1:18" x14ac:dyDescent="0.6">
      <c r="A73" s="18">
        <v>6.13</v>
      </c>
      <c r="B73" s="14" t="s">
        <v>55</v>
      </c>
      <c r="C73" s="15">
        <v>28</v>
      </c>
      <c r="D73" s="9">
        <v>213</v>
      </c>
      <c r="E73" s="44">
        <f t="shared" si="37"/>
        <v>7.6071428571428568</v>
      </c>
      <c r="F73" s="15">
        <v>7</v>
      </c>
      <c r="G73" s="9">
        <v>50</v>
      </c>
      <c r="H73" s="44">
        <f t="shared" si="38"/>
        <v>7.1428571428571432</v>
      </c>
      <c r="I73" s="12">
        <v>7</v>
      </c>
      <c r="J73" s="9">
        <v>50</v>
      </c>
      <c r="K73" s="44">
        <f t="shared" si="39"/>
        <v>7.1428571428571432</v>
      </c>
      <c r="L73" s="10">
        <v>15</v>
      </c>
      <c r="M73" s="9">
        <v>132.56</v>
      </c>
      <c r="N73" s="44">
        <f t="shared" si="40"/>
        <v>8.8373333333333335</v>
      </c>
      <c r="O73" s="10">
        <v>0</v>
      </c>
      <c r="P73" s="9">
        <v>0</v>
      </c>
      <c r="Q73" s="44" t="str">
        <f t="shared" si="41"/>
        <v/>
      </c>
      <c r="R73" s="21"/>
    </row>
    <row r="74" spans="1:18" x14ac:dyDescent="0.6">
      <c r="A74" s="18">
        <v>6.14</v>
      </c>
      <c r="B74" s="14" t="s">
        <v>56</v>
      </c>
      <c r="C74" s="15">
        <v>3</v>
      </c>
      <c r="D74" s="9">
        <v>28</v>
      </c>
      <c r="E74" s="44">
        <f t="shared" si="37"/>
        <v>9.3333333333333339</v>
      </c>
      <c r="F74" s="15"/>
      <c r="G74" s="9"/>
      <c r="H74" s="44" t="str">
        <f t="shared" si="38"/>
        <v/>
      </c>
      <c r="I74" s="12">
        <v>0</v>
      </c>
      <c r="J74" s="9">
        <v>0</v>
      </c>
      <c r="K74" s="44" t="str">
        <f t="shared" si="39"/>
        <v/>
      </c>
      <c r="L74" s="10">
        <v>0</v>
      </c>
      <c r="M74" s="9">
        <v>0</v>
      </c>
      <c r="N74" s="44" t="str">
        <f t="shared" si="40"/>
        <v/>
      </c>
      <c r="O74" s="10">
        <v>0</v>
      </c>
      <c r="P74" s="9">
        <v>0</v>
      </c>
      <c r="Q74" s="44" t="str">
        <f t="shared" si="41"/>
        <v/>
      </c>
      <c r="R74" s="21"/>
    </row>
    <row r="75" spans="1:18" x14ac:dyDescent="0.6">
      <c r="A75" s="18">
        <v>6.15</v>
      </c>
      <c r="B75" s="16" t="s">
        <v>57</v>
      </c>
      <c r="C75" s="17">
        <v>0</v>
      </c>
      <c r="D75" s="9">
        <v>0</v>
      </c>
      <c r="E75" s="44" t="str">
        <f t="shared" si="37"/>
        <v/>
      </c>
      <c r="F75" s="15"/>
      <c r="G75" s="9"/>
      <c r="H75" s="44" t="str">
        <f t="shared" si="38"/>
        <v/>
      </c>
      <c r="I75" s="12">
        <v>0</v>
      </c>
      <c r="J75" s="9">
        <v>0</v>
      </c>
      <c r="K75" s="44" t="str">
        <f t="shared" si="39"/>
        <v/>
      </c>
      <c r="L75" s="10">
        <v>0</v>
      </c>
      <c r="M75" s="9">
        <v>0</v>
      </c>
      <c r="N75" s="44" t="str">
        <f t="shared" si="40"/>
        <v/>
      </c>
      <c r="O75" s="10">
        <v>0</v>
      </c>
      <c r="P75" s="9">
        <v>0</v>
      </c>
      <c r="Q75" s="44" t="str">
        <f t="shared" si="41"/>
        <v/>
      </c>
      <c r="R75" s="21"/>
    </row>
    <row r="76" spans="1:18" x14ac:dyDescent="0.6">
      <c r="A76" s="18">
        <v>6.16</v>
      </c>
      <c r="B76" s="16" t="s">
        <v>58</v>
      </c>
      <c r="C76" s="17">
        <v>4</v>
      </c>
      <c r="D76" s="9">
        <v>57</v>
      </c>
      <c r="E76" s="44">
        <f t="shared" si="37"/>
        <v>14.25</v>
      </c>
      <c r="F76" s="15">
        <v>5</v>
      </c>
      <c r="G76" s="9">
        <v>52</v>
      </c>
      <c r="H76" s="44">
        <f t="shared" si="38"/>
        <v>10.4</v>
      </c>
      <c r="I76" s="12">
        <v>5</v>
      </c>
      <c r="J76" s="9">
        <v>52</v>
      </c>
      <c r="K76" s="44">
        <f t="shared" si="39"/>
        <v>10.4</v>
      </c>
      <c r="L76" s="10">
        <v>6</v>
      </c>
      <c r="M76" s="9">
        <v>68</v>
      </c>
      <c r="N76" s="44">
        <f t="shared" si="40"/>
        <v>11.333333333333334</v>
      </c>
      <c r="O76" s="10">
        <v>0</v>
      </c>
      <c r="P76" s="9">
        <v>0</v>
      </c>
      <c r="Q76" s="44" t="str">
        <f t="shared" si="41"/>
        <v/>
      </c>
      <c r="R76" s="21"/>
    </row>
    <row r="77" spans="1:18" x14ac:dyDescent="0.6">
      <c r="A77" s="18">
        <v>6.17</v>
      </c>
      <c r="B77" s="16" t="s">
        <v>59</v>
      </c>
      <c r="C77" s="17">
        <v>13</v>
      </c>
      <c r="D77" s="9">
        <v>162</v>
      </c>
      <c r="E77" s="44">
        <f t="shared" si="37"/>
        <v>12.461538461538462</v>
      </c>
      <c r="F77" s="15">
        <v>15</v>
      </c>
      <c r="G77" s="9">
        <v>52</v>
      </c>
      <c r="H77" s="44">
        <f t="shared" si="38"/>
        <v>3.4666666666666668</v>
      </c>
      <c r="I77" s="12">
        <v>0</v>
      </c>
      <c r="J77" s="9">
        <v>0</v>
      </c>
      <c r="K77" s="44" t="str">
        <f t="shared" si="39"/>
        <v/>
      </c>
      <c r="L77" s="10">
        <v>15</v>
      </c>
      <c r="M77" s="9">
        <v>55</v>
      </c>
      <c r="N77" s="44">
        <f t="shared" si="40"/>
        <v>3.6666666666666665</v>
      </c>
      <c r="O77" s="10">
        <v>0</v>
      </c>
      <c r="P77" s="9">
        <v>0</v>
      </c>
      <c r="Q77" s="44" t="str">
        <f t="shared" si="41"/>
        <v/>
      </c>
      <c r="R77" s="21"/>
    </row>
    <row r="78" spans="1:18" x14ac:dyDescent="0.6">
      <c r="A78" s="18">
        <v>6.1800000000000104</v>
      </c>
      <c r="B78" s="16" t="s">
        <v>60</v>
      </c>
      <c r="C78" s="17">
        <v>0</v>
      </c>
      <c r="D78" s="9">
        <v>0</v>
      </c>
      <c r="E78" s="44" t="str">
        <f t="shared" si="37"/>
        <v/>
      </c>
      <c r="F78" s="15"/>
      <c r="G78" s="9"/>
      <c r="H78" s="44" t="str">
        <f t="shared" si="38"/>
        <v/>
      </c>
      <c r="I78" s="12">
        <v>3.8</v>
      </c>
      <c r="J78" s="9">
        <v>27.86</v>
      </c>
      <c r="K78" s="44">
        <f t="shared" si="39"/>
        <v>7.3315789473684214</v>
      </c>
      <c r="L78" s="10">
        <v>5</v>
      </c>
      <c r="M78" s="9">
        <v>32</v>
      </c>
      <c r="N78" s="44">
        <f t="shared" si="40"/>
        <v>6.4</v>
      </c>
      <c r="O78" s="10">
        <v>0</v>
      </c>
      <c r="P78" s="9">
        <v>0</v>
      </c>
      <c r="Q78" s="44" t="str">
        <f t="shared" si="41"/>
        <v/>
      </c>
      <c r="R78" s="21"/>
    </row>
    <row r="79" spans="1:18" x14ac:dyDescent="0.6">
      <c r="A79" s="18">
        <v>6.1900000000000102</v>
      </c>
      <c r="B79" s="16" t="s">
        <v>61</v>
      </c>
      <c r="C79" s="17">
        <v>0</v>
      </c>
      <c r="D79" s="9">
        <v>0</v>
      </c>
      <c r="E79" s="44" t="str">
        <f t="shared" si="37"/>
        <v/>
      </c>
      <c r="F79" s="15"/>
      <c r="G79" s="9"/>
      <c r="H79" s="44" t="str">
        <f t="shared" si="38"/>
        <v/>
      </c>
      <c r="I79" s="12">
        <v>3</v>
      </c>
      <c r="J79" s="9">
        <v>51</v>
      </c>
      <c r="K79" s="44">
        <f t="shared" si="39"/>
        <v>17</v>
      </c>
      <c r="L79" s="10">
        <v>3.56</v>
      </c>
      <c r="M79" s="9">
        <v>54</v>
      </c>
      <c r="N79" s="44">
        <f t="shared" si="40"/>
        <v>15.168539325842696</v>
      </c>
      <c r="O79" s="10">
        <v>0</v>
      </c>
      <c r="P79" s="9">
        <v>0</v>
      </c>
      <c r="Q79" s="44" t="str">
        <f t="shared" si="41"/>
        <v/>
      </c>
      <c r="R79" s="21"/>
    </row>
    <row r="80" spans="1:18" x14ac:dyDescent="0.6">
      <c r="A80" s="18">
        <v>6.2000000000000099</v>
      </c>
      <c r="B80" s="16" t="s">
        <v>62</v>
      </c>
      <c r="C80" s="17">
        <v>0</v>
      </c>
      <c r="D80" s="9">
        <v>0</v>
      </c>
      <c r="E80" s="44" t="str">
        <f t="shared" si="37"/>
        <v/>
      </c>
      <c r="F80" s="15"/>
      <c r="G80" s="9"/>
      <c r="H80" s="44" t="str">
        <f t="shared" si="38"/>
        <v/>
      </c>
      <c r="I80" s="12">
        <v>0</v>
      </c>
      <c r="J80" s="9">
        <v>0</v>
      </c>
      <c r="K80" s="44" t="str">
        <f t="shared" si="39"/>
        <v/>
      </c>
      <c r="L80" s="10">
        <v>0</v>
      </c>
      <c r="M80" s="9">
        <v>0</v>
      </c>
      <c r="N80" s="44" t="str">
        <f t="shared" si="40"/>
        <v/>
      </c>
      <c r="O80" s="10">
        <v>0</v>
      </c>
      <c r="P80" s="9">
        <v>0</v>
      </c>
      <c r="Q80" s="44" t="str">
        <f t="shared" si="41"/>
        <v/>
      </c>
      <c r="R80" s="21"/>
    </row>
    <row r="81" spans="1:18" x14ac:dyDescent="0.6">
      <c r="A81" s="18">
        <v>6.2100000000000097</v>
      </c>
      <c r="B81" s="16" t="s">
        <v>63</v>
      </c>
      <c r="C81" s="17">
        <v>6</v>
      </c>
      <c r="D81" s="9">
        <v>25</v>
      </c>
      <c r="E81" s="44">
        <f t="shared" si="37"/>
        <v>4.166666666666667</v>
      </c>
      <c r="F81" s="15">
        <v>4</v>
      </c>
      <c r="G81" s="9">
        <v>22</v>
      </c>
      <c r="H81" s="44">
        <f t="shared" si="38"/>
        <v>5.5</v>
      </c>
      <c r="I81" s="12">
        <v>0</v>
      </c>
      <c r="J81" s="9">
        <v>0</v>
      </c>
      <c r="K81" s="44" t="str">
        <f t="shared" si="39"/>
        <v/>
      </c>
      <c r="L81" s="10">
        <v>5</v>
      </c>
      <c r="M81" s="9">
        <v>25</v>
      </c>
      <c r="N81" s="44">
        <f t="shared" si="40"/>
        <v>5</v>
      </c>
      <c r="O81" s="10">
        <v>0</v>
      </c>
      <c r="P81" s="9">
        <v>0</v>
      </c>
      <c r="Q81" s="44" t="str">
        <f t="shared" si="41"/>
        <v/>
      </c>
      <c r="R81" s="21"/>
    </row>
    <row r="82" spans="1:18" x14ac:dyDescent="0.6">
      <c r="A82" s="18">
        <v>6.2200000000000104</v>
      </c>
      <c r="B82" s="14" t="s">
        <v>64</v>
      </c>
      <c r="C82" s="15">
        <v>335</v>
      </c>
      <c r="D82" s="9">
        <v>2984</v>
      </c>
      <c r="E82" s="44">
        <f t="shared" si="37"/>
        <v>8.9074626865671647</v>
      </c>
      <c r="F82" s="15">
        <v>250</v>
      </c>
      <c r="G82" s="9">
        <v>2000</v>
      </c>
      <c r="H82" s="44">
        <f t="shared" si="38"/>
        <v>8</v>
      </c>
      <c r="I82" s="12">
        <v>250</v>
      </c>
      <c r="J82" s="9">
        <v>2000</v>
      </c>
      <c r="K82" s="44">
        <f t="shared" si="39"/>
        <v>8</v>
      </c>
      <c r="L82" s="10">
        <v>18</v>
      </c>
      <c r="M82" s="9">
        <v>150.22999999999999</v>
      </c>
      <c r="N82" s="44">
        <f t="shared" si="40"/>
        <v>8.3461111111111101</v>
      </c>
      <c r="O82" s="10">
        <v>0</v>
      </c>
      <c r="P82" s="9">
        <v>0</v>
      </c>
      <c r="Q82" s="44" t="str">
        <f t="shared" si="41"/>
        <v/>
      </c>
      <c r="R82" s="21"/>
    </row>
    <row r="83" spans="1:18" x14ac:dyDescent="0.6">
      <c r="A83" s="18">
        <v>6.2300000000000102</v>
      </c>
      <c r="B83" s="16" t="s">
        <v>65</v>
      </c>
      <c r="C83" s="17">
        <v>21</v>
      </c>
      <c r="D83" s="9">
        <v>228</v>
      </c>
      <c r="E83" s="44">
        <f t="shared" si="37"/>
        <v>10.857142857142858</v>
      </c>
      <c r="F83" s="15">
        <v>19</v>
      </c>
      <c r="G83" s="9">
        <v>140</v>
      </c>
      <c r="H83" s="44">
        <f t="shared" si="38"/>
        <v>7.3684210526315788</v>
      </c>
      <c r="I83" s="12">
        <v>0</v>
      </c>
      <c r="J83" s="9">
        <v>0</v>
      </c>
      <c r="K83" s="44" t="str">
        <f t="shared" si="39"/>
        <v/>
      </c>
      <c r="L83" s="10">
        <v>12</v>
      </c>
      <c r="M83" s="9">
        <v>85</v>
      </c>
      <c r="N83" s="44">
        <f t="shared" si="40"/>
        <v>7.083333333333333</v>
      </c>
      <c r="O83" s="10">
        <v>0</v>
      </c>
      <c r="P83" s="9">
        <v>0</v>
      </c>
      <c r="Q83" s="44" t="str">
        <f t="shared" si="41"/>
        <v/>
      </c>
      <c r="R83" s="21"/>
    </row>
    <row r="84" spans="1:18" x14ac:dyDescent="0.6">
      <c r="A84" s="18">
        <v>6.24000000000001</v>
      </c>
      <c r="B84" s="16" t="s">
        <v>66</v>
      </c>
      <c r="C84" s="17">
        <v>34</v>
      </c>
      <c r="D84" s="9">
        <v>486</v>
      </c>
      <c r="E84" s="44">
        <f t="shared" si="37"/>
        <v>14.294117647058824</v>
      </c>
      <c r="F84" s="15">
        <v>31</v>
      </c>
      <c r="G84" s="9">
        <v>345</v>
      </c>
      <c r="H84" s="44">
        <f t="shared" si="38"/>
        <v>11.129032258064516</v>
      </c>
      <c r="I84" s="12">
        <v>0</v>
      </c>
      <c r="J84" s="9">
        <v>0</v>
      </c>
      <c r="K84" s="44" t="str">
        <f t="shared" si="39"/>
        <v/>
      </c>
      <c r="L84" s="10">
        <v>38</v>
      </c>
      <c r="M84" s="9">
        <v>358</v>
      </c>
      <c r="N84" s="44">
        <f t="shared" si="40"/>
        <v>9.4210526315789469</v>
      </c>
      <c r="O84" s="10">
        <v>0</v>
      </c>
      <c r="P84" s="9">
        <v>0</v>
      </c>
      <c r="Q84" s="44" t="str">
        <f t="shared" si="41"/>
        <v/>
      </c>
      <c r="R84" s="21"/>
    </row>
    <row r="85" spans="1:18" x14ac:dyDescent="0.6">
      <c r="A85" s="18">
        <v>6.2500000000000098</v>
      </c>
      <c r="B85" s="14" t="s">
        <v>67</v>
      </c>
      <c r="C85" s="15">
        <v>48</v>
      </c>
      <c r="D85" s="9">
        <v>733</v>
      </c>
      <c r="E85" s="44">
        <f t="shared" si="37"/>
        <v>15.270833333333334</v>
      </c>
      <c r="F85" s="15">
        <v>50</v>
      </c>
      <c r="G85" s="9">
        <v>760</v>
      </c>
      <c r="H85" s="44">
        <f t="shared" si="38"/>
        <v>15.2</v>
      </c>
      <c r="I85" s="12">
        <v>29</v>
      </c>
      <c r="J85" s="9">
        <v>398</v>
      </c>
      <c r="K85" s="44">
        <f t="shared" si="39"/>
        <v>13.724137931034482</v>
      </c>
      <c r="L85" s="10">
        <v>45</v>
      </c>
      <c r="M85" s="9">
        <v>538.26</v>
      </c>
      <c r="N85" s="44">
        <f t="shared" si="40"/>
        <v>11.961333333333332</v>
      </c>
      <c r="O85" s="10">
        <v>0</v>
      </c>
      <c r="P85" s="9">
        <v>0</v>
      </c>
      <c r="Q85" s="44" t="str">
        <f t="shared" si="41"/>
        <v/>
      </c>
      <c r="R85" s="21"/>
    </row>
    <row r="86" spans="1:18" x14ac:dyDescent="0.6">
      <c r="A86" s="18">
        <v>6.2600000000000096</v>
      </c>
      <c r="B86" s="16" t="s">
        <v>68</v>
      </c>
      <c r="C86" s="17">
        <v>28</v>
      </c>
      <c r="D86" s="9">
        <v>487</v>
      </c>
      <c r="E86" s="44">
        <f t="shared" si="37"/>
        <v>17.392857142857142</v>
      </c>
      <c r="F86" s="15">
        <v>30</v>
      </c>
      <c r="G86" s="9">
        <v>470</v>
      </c>
      <c r="H86" s="44">
        <f t="shared" si="38"/>
        <v>15.666666666666666</v>
      </c>
      <c r="I86" s="12">
        <v>30</v>
      </c>
      <c r="J86" s="9">
        <v>470</v>
      </c>
      <c r="K86" s="44">
        <f t="shared" si="39"/>
        <v>15.666666666666666</v>
      </c>
      <c r="L86" s="10">
        <v>31</v>
      </c>
      <c r="M86" s="9">
        <v>475</v>
      </c>
      <c r="N86" s="44">
        <f t="shared" si="40"/>
        <v>15.32258064516129</v>
      </c>
      <c r="O86" s="10">
        <v>0</v>
      </c>
      <c r="P86" s="9">
        <v>0</v>
      </c>
      <c r="Q86" s="44" t="str">
        <f t="shared" si="41"/>
        <v/>
      </c>
      <c r="R86" s="21"/>
    </row>
    <row r="87" spans="1:18" x14ac:dyDescent="0.6">
      <c r="A87" s="18">
        <v>6.2700000000000102</v>
      </c>
      <c r="B87" s="14" t="s">
        <v>69</v>
      </c>
      <c r="C87" s="15">
        <v>17</v>
      </c>
      <c r="D87" s="9">
        <v>307</v>
      </c>
      <c r="E87" s="44">
        <f t="shared" si="37"/>
        <v>18.058823529411764</v>
      </c>
      <c r="F87" s="15">
        <v>16</v>
      </c>
      <c r="G87" s="9">
        <v>310</v>
      </c>
      <c r="H87" s="44">
        <f t="shared" si="38"/>
        <v>19.375</v>
      </c>
      <c r="I87" s="12">
        <v>13</v>
      </c>
      <c r="J87" s="9">
        <v>149</v>
      </c>
      <c r="K87" s="44">
        <f t="shared" si="39"/>
        <v>11.461538461538462</v>
      </c>
      <c r="L87" s="10">
        <v>15.36</v>
      </c>
      <c r="M87" s="9">
        <v>176</v>
      </c>
      <c r="N87" s="44">
        <f t="shared" si="40"/>
        <v>11.458333333333334</v>
      </c>
      <c r="O87" s="10">
        <v>0</v>
      </c>
      <c r="P87" s="9">
        <v>0</v>
      </c>
      <c r="Q87" s="44" t="str">
        <f t="shared" si="41"/>
        <v/>
      </c>
      <c r="R87" s="21"/>
    </row>
    <row r="88" spans="1:18" x14ac:dyDescent="0.6">
      <c r="A88" s="18">
        <v>6.28000000000001</v>
      </c>
      <c r="B88" s="14" t="s">
        <v>70</v>
      </c>
      <c r="C88" s="15">
        <v>36</v>
      </c>
      <c r="D88" s="9">
        <v>426</v>
      </c>
      <c r="E88" s="44">
        <f t="shared" si="37"/>
        <v>11.833333333333334</v>
      </c>
      <c r="F88" s="15">
        <v>30</v>
      </c>
      <c r="G88" s="9">
        <v>310</v>
      </c>
      <c r="H88" s="44">
        <f t="shared" si="38"/>
        <v>10.333333333333334</v>
      </c>
      <c r="I88" s="12">
        <v>0.5</v>
      </c>
      <c r="J88" s="9">
        <v>5</v>
      </c>
      <c r="K88" s="44">
        <f t="shared" si="39"/>
        <v>10</v>
      </c>
      <c r="L88" s="10">
        <v>3</v>
      </c>
      <c r="M88" s="9">
        <v>35</v>
      </c>
      <c r="N88" s="44">
        <f t="shared" si="40"/>
        <v>11.666666666666666</v>
      </c>
      <c r="O88" s="10">
        <v>0</v>
      </c>
      <c r="P88" s="9">
        <v>0</v>
      </c>
      <c r="Q88" s="44" t="str">
        <f t="shared" si="41"/>
        <v/>
      </c>
      <c r="R88" s="21"/>
    </row>
    <row r="89" spans="1:18" x14ac:dyDescent="0.6">
      <c r="A89" s="18">
        <v>6.2900000000000098</v>
      </c>
      <c r="B89" s="16" t="s">
        <v>71</v>
      </c>
      <c r="C89" s="17">
        <v>22</v>
      </c>
      <c r="D89" s="9">
        <v>306</v>
      </c>
      <c r="E89" s="44">
        <f t="shared" si="37"/>
        <v>13.909090909090908</v>
      </c>
      <c r="F89" s="15">
        <v>25</v>
      </c>
      <c r="G89" s="9">
        <v>320</v>
      </c>
      <c r="H89" s="44">
        <f t="shared" si="38"/>
        <v>12.8</v>
      </c>
      <c r="I89" s="12">
        <v>0.5</v>
      </c>
      <c r="J89" s="9">
        <v>6</v>
      </c>
      <c r="K89" s="44">
        <f t="shared" si="39"/>
        <v>12</v>
      </c>
      <c r="L89" s="10">
        <v>3.5</v>
      </c>
      <c r="M89" s="9">
        <v>48.36</v>
      </c>
      <c r="N89" s="44">
        <f t="shared" si="40"/>
        <v>13.817142857142857</v>
      </c>
      <c r="O89" s="10">
        <v>0</v>
      </c>
      <c r="P89" s="9">
        <v>0</v>
      </c>
      <c r="Q89" s="44" t="str">
        <f t="shared" si="41"/>
        <v/>
      </c>
      <c r="R89" s="21"/>
    </row>
    <row r="90" spans="1:18" x14ac:dyDescent="0.6">
      <c r="A90" s="18">
        <v>6.3000000000000096</v>
      </c>
      <c r="B90" s="16" t="s">
        <v>72</v>
      </c>
      <c r="C90" s="17">
        <v>0</v>
      </c>
      <c r="D90" s="9">
        <v>0</v>
      </c>
      <c r="E90" s="44" t="str">
        <f t="shared" si="37"/>
        <v/>
      </c>
      <c r="F90" s="15"/>
      <c r="G90" s="9"/>
      <c r="H90" s="44" t="str">
        <f t="shared" si="38"/>
        <v/>
      </c>
      <c r="I90" s="12">
        <v>0</v>
      </c>
      <c r="J90" s="9">
        <v>0</v>
      </c>
      <c r="K90" s="44" t="str">
        <f t="shared" si="39"/>
        <v/>
      </c>
      <c r="L90" s="10">
        <v>0</v>
      </c>
      <c r="M90" s="9">
        <v>0</v>
      </c>
      <c r="N90" s="44" t="str">
        <f t="shared" si="40"/>
        <v/>
      </c>
      <c r="O90" s="10">
        <v>0</v>
      </c>
      <c r="P90" s="9">
        <v>0</v>
      </c>
      <c r="Q90" s="44" t="str">
        <f t="shared" si="41"/>
        <v/>
      </c>
      <c r="R90" s="21"/>
    </row>
    <row r="91" spans="1:18" x14ac:dyDescent="0.6">
      <c r="A91" s="18">
        <v>6.3100000000000103</v>
      </c>
      <c r="B91" s="16" t="s">
        <v>73</v>
      </c>
      <c r="C91" s="17">
        <v>13</v>
      </c>
      <c r="D91" s="9">
        <v>178</v>
      </c>
      <c r="E91" s="44">
        <f t="shared" si="37"/>
        <v>13.692307692307692</v>
      </c>
      <c r="F91" s="15">
        <v>13</v>
      </c>
      <c r="G91" s="9">
        <v>130</v>
      </c>
      <c r="H91" s="44">
        <f t="shared" si="38"/>
        <v>10</v>
      </c>
      <c r="I91" s="12">
        <v>5.13</v>
      </c>
      <c r="J91" s="9">
        <v>70.239999999999995</v>
      </c>
      <c r="K91" s="44">
        <f t="shared" si="39"/>
        <v>13.692007797270955</v>
      </c>
      <c r="L91" s="10">
        <v>2.5</v>
      </c>
      <c r="M91" s="9">
        <v>35</v>
      </c>
      <c r="N91" s="44">
        <f t="shared" si="40"/>
        <v>14</v>
      </c>
      <c r="O91" s="10">
        <v>0</v>
      </c>
      <c r="P91" s="9">
        <v>0</v>
      </c>
      <c r="Q91" s="44" t="str">
        <f t="shared" si="41"/>
        <v/>
      </c>
      <c r="R91" s="21"/>
    </row>
    <row r="92" spans="1:18" x14ac:dyDescent="0.6">
      <c r="A92" s="18">
        <v>6.3200000000000101</v>
      </c>
      <c r="B92" s="16" t="s">
        <v>74</v>
      </c>
      <c r="C92" s="17">
        <v>0</v>
      </c>
      <c r="D92" s="9">
        <v>0</v>
      </c>
      <c r="E92" s="44" t="str">
        <f t="shared" si="37"/>
        <v/>
      </c>
      <c r="F92" s="15"/>
      <c r="G92" s="9"/>
      <c r="H92" s="44" t="str">
        <f t="shared" si="38"/>
        <v/>
      </c>
      <c r="I92" s="12">
        <v>0</v>
      </c>
      <c r="J92" s="9">
        <v>0</v>
      </c>
      <c r="K92" s="44" t="str">
        <f t="shared" si="39"/>
        <v/>
      </c>
      <c r="L92" s="10">
        <v>0</v>
      </c>
      <c r="M92" s="9">
        <v>0</v>
      </c>
      <c r="N92" s="44" t="str">
        <f t="shared" si="40"/>
        <v/>
      </c>
      <c r="O92" s="10">
        <v>0</v>
      </c>
      <c r="P92" s="9">
        <v>0</v>
      </c>
      <c r="Q92" s="44" t="str">
        <f t="shared" si="41"/>
        <v/>
      </c>
      <c r="R92" s="21"/>
    </row>
    <row r="93" spans="1:18" x14ac:dyDescent="0.6">
      <c r="A93" s="18">
        <v>6.3300000000000196</v>
      </c>
      <c r="B93" s="16" t="s">
        <v>75</v>
      </c>
      <c r="C93" s="17">
        <v>9</v>
      </c>
      <c r="D93" s="9">
        <v>85</v>
      </c>
      <c r="E93" s="44">
        <f t="shared" si="37"/>
        <v>9.4444444444444446</v>
      </c>
      <c r="F93" s="15">
        <v>7</v>
      </c>
      <c r="G93" s="9">
        <v>55</v>
      </c>
      <c r="H93" s="44">
        <f t="shared" si="38"/>
        <v>7.8571428571428568</v>
      </c>
      <c r="I93" s="12">
        <v>9.6999999999999993</v>
      </c>
      <c r="J93" s="9">
        <v>89.72</v>
      </c>
      <c r="K93" s="44">
        <f t="shared" si="39"/>
        <v>9.2494845360824751</v>
      </c>
      <c r="L93" s="10">
        <v>11</v>
      </c>
      <c r="M93" s="9">
        <v>92.36</v>
      </c>
      <c r="N93" s="44">
        <f t="shared" si="40"/>
        <v>8.3963636363636365</v>
      </c>
      <c r="O93" s="10">
        <v>0</v>
      </c>
      <c r="P93" s="9">
        <v>0</v>
      </c>
      <c r="Q93" s="44" t="str">
        <f t="shared" si="41"/>
        <v/>
      </c>
      <c r="R93" s="21"/>
    </row>
    <row r="94" spans="1:18" x14ac:dyDescent="0.6">
      <c r="A94" s="18">
        <v>6.3400000000000203</v>
      </c>
      <c r="B94" s="16" t="s">
        <v>76</v>
      </c>
      <c r="C94" s="17">
        <v>6</v>
      </c>
      <c r="D94" s="9">
        <v>87</v>
      </c>
      <c r="E94" s="44">
        <f t="shared" si="37"/>
        <v>14.5</v>
      </c>
      <c r="F94" s="15">
        <v>5</v>
      </c>
      <c r="G94" s="9">
        <v>58</v>
      </c>
      <c r="H94" s="44">
        <f t="shared" si="38"/>
        <v>11.6</v>
      </c>
      <c r="I94" s="12">
        <v>7.5</v>
      </c>
      <c r="J94" s="9">
        <v>108.75</v>
      </c>
      <c r="K94" s="44">
        <f t="shared" si="39"/>
        <v>14.5</v>
      </c>
      <c r="L94" s="10">
        <v>9</v>
      </c>
      <c r="M94" s="9">
        <v>118.5</v>
      </c>
      <c r="N94" s="44">
        <f t="shared" si="40"/>
        <v>13.166666666666666</v>
      </c>
      <c r="O94" s="10">
        <v>0</v>
      </c>
      <c r="P94" s="9">
        <v>0</v>
      </c>
      <c r="Q94" s="44" t="str">
        <f t="shared" si="41"/>
        <v/>
      </c>
      <c r="R94" s="21"/>
    </row>
    <row r="95" spans="1:18" x14ac:dyDescent="0.6">
      <c r="A95" s="18">
        <v>6.3500000000000201</v>
      </c>
      <c r="B95" s="16" t="s">
        <v>77</v>
      </c>
      <c r="C95" s="17">
        <v>1</v>
      </c>
      <c r="D95" s="9">
        <v>13</v>
      </c>
      <c r="E95" s="44">
        <f t="shared" si="37"/>
        <v>13</v>
      </c>
      <c r="F95" s="15">
        <v>1</v>
      </c>
      <c r="G95" s="9">
        <v>5</v>
      </c>
      <c r="H95" s="44">
        <f t="shared" si="38"/>
        <v>5</v>
      </c>
      <c r="I95" s="12">
        <v>1</v>
      </c>
      <c r="J95" s="9">
        <v>13</v>
      </c>
      <c r="K95" s="44">
        <f t="shared" si="39"/>
        <v>13</v>
      </c>
      <c r="L95" s="10">
        <v>1</v>
      </c>
      <c r="M95" s="9">
        <v>13</v>
      </c>
      <c r="N95" s="44">
        <f t="shared" si="40"/>
        <v>13</v>
      </c>
      <c r="O95" s="10">
        <v>0</v>
      </c>
      <c r="P95" s="9">
        <v>0</v>
      </c>
      <c r="Q95" s="44" t="str">
        <f t="shared" si="41"/>
        <v/>
      </c>
      <c r="R95" s="21"/>
    </row>
    <row r="96" spans="1:18" x14ac:dyDescent="0.6">
      <c r="A96" s="18">
        <v>6.3600000000000199</v>
      </c>
      <c r="B96" s="19" t="s">
        <v>78</v>
      </c>
      <c r="C96" s="20">
        <v>0</v>
      </c>
      <c r="D96" s="9">
        <v>0</v>
      </c>
      <c r="E96" s="44" t="str">
        <f t="shared" si="37"/>
        <v/>
      </c>
      <c r="F96" s="15"/>
      <c r="G96" s="9"/>
      <c r="H96" s="44" t="str">
        <f t="shared" si="38"/>
        <v/>
      </c>
      <c r="I96" s="10">
        <v>0</v>
      </c>
      <c r="J96" s="9">
        <v>0</v>
      </c>
      <c r="K96" s="44" t="str">
        <f t="shared" si="39"/>
        <v/>
      </c>
      <c r="L96" s="10">
        <v>0</v>
      </c>
      <c r="M96" s="9">
        <v>0</v>
      </c>
      <c r="N96" s="44" t="str">
        <f t="shared" si="40"/>
        <v/>
      </c>
      <c r="O96" s="10">
        <v>0</v>
      </c>
      <c r="P96" s="9">
        <v>0</v>
      </c>
      <c r="Q96" s="44" t="str">
        <f t="shared" si="41"/>
        <v/>
      </c>
      <c r="R96" s="21"/>
    </row>
    <row r="97" spans="1:18" x14ac:dyDescent="0.6">
      <c r="A97" s="18">
        <v>6.3700000000000196</v>
      </c>
      <c r="B97" s="16" t="s">
        <v>79</v>
      </c>
      <c r="C97" s="17">
        <v>0</v>
      </c>
      <c r="D97" s="9">
        <v>0</v>
      </c>
      <c r="E97" s="44" t="str">
        <f t="shared" si="37"/>
        <v/>
      </c>
      <c r="F97" s="15"/>
      <c r="G97" s="9"/>
      <c r="H97" s="44" t="str">
        <f t="shared" si="38"/>
        <v/>
      </c>
      <c r="I97" s="10">
        <v>0</v>
      </c>
      <c r="J97" s="9">
        <v>0</v>
      </c>
      <c r="K97" s="44" t="str">
        <f t="shared" si="39"/>
        <v/>
      </c>
      <c r="L97" s="10">
        <v>0</v>
      </c>
      <c r="M97" s="9">
        <v>0</v>
      </c>
      <c r="N97" s="44" t="str">
        <f t="shared" si="40"/>
        <v/>
      </c>
      <c r="O97" s="10">
        <v>0</v>
      </c>
      <c r="P97" s="9">
        <v>0</v>
      </c>
      <c r="Q97" s="44" t="str">
        <f t="shared" si="41"/>
        <v/>
      </c>
      <c r="R97" s="21"/>
    </row>
    <row r="98" spans="1:18" x14ac:dyDescent="0.6">
      <c r="A98" s="18">
        <v>6.3800000000000203</v>
      </c>
      <c r="B98" s="16" t="s">
        <v>80</v>
      </c>
      <c r="C98" s="17">
        <v>0</v>
      </c>
      <c r="D98" s="9">
        <v>0</v>
      </c>
      <c r="E98" s="44" t="str">
        <f t="shared" si="37"/>
        <v/>
      </c>
      <c r="F98" s="15"/>
      <c r="G98" s="9"/>
      <c r="H98" s="44" t="str">
        <f t="shared" si="38"/>
        <v/>
      </c>
      <c r="I98" s="10">
        <v>0</v>
      </c>
      <c r="J98" s="9">
        <v>0</v>
      </c>
      <c r="K98" s="44" t="str">
        <f t="shared" si="39"/>
        <v/>
      </c>
      <c r="L98" s="10">
        <v>0</v>
      </c>
      <c r="M98" s="9">
        <v>0</v>
      </c>
      <c r="N98" s="44" t="str">
        <f t="shared" si="40"/>
        <v/>
      </c>
      <c r="O98" s="10">
        <v>0</v>
      </c>
      <c r="P98" s="9">
        <v>0</v>
      </c>
      <c r="Q98" s="44" t="str">
        <f t="shared" si="41"/>
        <v/>
      </c>
      <c r="R98" s="21"/>
    </row>
    <row r="99" spans="1:18" x14ac:dyDescent="0.6">
      <c r="A99" s="18">
        <v>6.3900000000000201</v>
      </c>
      <c r="B99" s="16" t="s">
        <v>81</v>
      </c>
      <c r="C99" s="17">
        <v>6</v>
      </c>
      <c r="D99" s="9">
        <v>57</v>
      </c>
      <c r="E99" s="44">
        <f t="shared" si="37"/>
        <v>9.5</v>
      </c>
      <c r="F99" s="15">
        <v>6</v>
      </c>
      <c r="G99" s="9">
        <v>49</v>
      </c>
      <c r="H99" s="44">
        <f t="shared" si="38"/>
        <v>8.1666666666666661</v>
      </c>
      <c r="I99" s="12">
        <v>6</v>
      </c>
      <c r="J99" s="9">
        <v>54.5</v>
      </c>
      <c r="K99" s="44">
        <f t="shared" si="39"/>
        <v>9.0833333333333339</v>
      </c>
      <c r="L99" s="10">
        <v>3.6</v>
      </c>
      <c r="M99" s="9">
        <v>38</v>
      </c>
      <c r="N99" s="44">
        <f t="shared" si="40"/>
        <v>10.555555555555555</v>
      </c>
      <c r="O99" s="10">
        <v>0</v>
      </c>
      <c r="P99" s="9">
        <v>0</v>
      </c>
      <c r="Q99" s="44" t="str">
        <f t="shared" si="41"/>
        <v/>
      </c>
      <c r="R99" s="21"/>
    </row>
    <row r="100" spans="1:18" x14ac:dyDescent="0.6">
      <c r="A100" s="18">
        <v>6.4000000000000199</v>
      </c>
      <c r="B100" s="16" t="s">
        <v>82</v>
      </c>
      <c r="C100" s="17">
        <v>0</v>
      </c>
      <c r="D100" s="9">
        <v>0</v>
      </c>
      <c r="E100" s="44" t="str">
        <f t="shared" si="37"/>
        <v/>
      </c>
      <c r="F100" s="15"/>
      <c r="G100" s="9"/>
      <c r="H100" s="44" t="str">
        <f t="shared" si="38"/>
        <v/>
      </c>
      <c r="I100" s="10">
        <v>0</v>
      </c>
      <c r="J100" s="9">
        <v>0</v>
      </c>
      <c r="K100" s="44" t="str">
        <f t="shared" si="39"/>
        <v/>
      </c>
      <c r="L100" s="10">
        <v>0</v>
      </c>
      <c r="M100" s="9">
        <v>0</v>
      </c>
      <c r="N100" s="44" t="str">
        <f t="shared" si="40"/>
        <v/>
      </c>
      <c r="O100" s="10">
        <v>0</v>
      </c>
      <c r="P100" s="9">
        <v>0</v>
      </c>
      <c r="Q100" s="44" t="str">
        <f t="shared" si="41"/>
        <v/>
      </c>
      <c r="R100" s="21"/>
    </row>
    <row r="101" spans="1:18" x14ac:dyDescent="0.6">
      <c r="A101" s="18">
        <v>6.4100000000000197</v>
      </c>
      <c r="B101" s="16" t="s">
        <v>83</v>
      </c>
      <c r="C101" s="17">
        <v>0</v>
      </c>
      <c r="D101" s="9">
        <v>0</v>
      </c>
      <c r="E101" s="44" t="str">
        <f t="shared" si="37"/>
        <v/>
      </c>
      <c r="F101" s="15">
        <v>5</v>
      </c>
      <c r="G101" s="9">
        <v>75</v>
      </c>
      <c r="H101" s="44">
        <f t="shared" si="38"/>
        <v>15</v>
      </c>
      <c r="I101" s="10">
        <v>0</v>
      </c>
      <c r="J101" s="9">
        <v>0</v>
      </c>
      <c r="K101" s="44" t="str">
        <f t="shared" si="39"/>
        <v/>
      </c>
      <c r="L101" s="10">
        <v>15</v>
      </c>
      <c r="M101" s="9">
        <v>185</v>
      </c>
      <c r="N101" s="44">
        <f t="shared" si="40"/>
        <v>12.333333333333334</v>
      </c>
      <c r="O101" s="10">
        <v>0</v>
      </c>
      <c r="P101" s="9">
        <v>0</v>
      </c>
      <c r="Q101" s="44" t="str">
        <f t="shared" si="41"/>
        <v/>
      </c>
      <c r="R101" s="21"/>
    </row>
    <row r="102" spans="1:18" x14ac:dyDescent="0.6">
      <c r="A102" s="18">
        <v>6.4200000000000204</v>
      </c>
      <c r="B102" s="16" t="s">
        <v>84</v>
      </c>
      <c r="C102" s="17">
        <v>0</v>
      </c>
      <c r="D102" s="9">
        <v>0</v>
      </c>
      <c r="E102" s="44" t="str">
        <f t="shared" si="37"/>
        <v/>
      </c>
      <c r="F102" s="15"/>
      <c r="G102" s="9"/>
      <c r="H102" s="44" t="str">
        <f t="shared" si="38"/>
        <v/>
      </c>
      <c r="I102" s="10">
        <v>0</v>
      </c>
      <c r="J102" s="9">
        <v>0</v>
      </c>
      <c r="K102" s="44" t="str">
        <f t="shared" si="39"/>
        <v/>
      </c>
      <c r="L102" s="10">
        <v>0</v>
      </c>
      <c r="M102" s="9">
        <v>0</v>
      </c>
      <c r="N102" s="44" t="str">
        <f t="shared" si="40"/>
        <v/>
      </c>
      <c r="O102" s="10">
        <v>0</v>
      </c>
      <c r="P102" s="9">
        <v>0</v>
      </c>
      <c r="Q102" s="44" t="str">
        <f t="shared" si="41"/>
        <v/>
      </c>
      <c r="R102" s="21"/>
    </row>
    <row r="103" spans="1:18" x14ac:dyDescent="0.6">
      <c r="A103" s="18">
        <v>6.4300000000000201</v>
      </c>
      <c r="B103" s="16" t="s">
        <v>85</v>
      </c>
      <c r="C103" s="17">
        <v>0</v>
      </c>
      <c r="D103" s="9">
        <v>0</v>
      </c>
      <c r="E103" s="44" t="str">
        <f t="shared" si="37"/>
        <v/>
      </c>
      <c r="F103" s="15"/>
      <c r="G103" s="9"/>
      <c r="H103" s="44" t="str">
        <f t="shared" si="38"/>
        <v/>
      </c>
      <c r="I103" s="10">
        <v>0</v>
      </c>
      <c r="J103" s="9">
        <v>0</v>
      </c>
      <c r="K103" s="44" t="str">
        <f t="shared" si="39"/>
        <v/>
      </c>
      <c r="L103" s="10">
        <v>0</v>
      </c>
      <c r="M103" s="9">
        <v>0</v>
      </c>
      <c r="N103" s="44" t="str">
        <f t="shared" si="40"/>
        <v/>
      </c>
      <c r="O103" s="10">
        <v>0</v>
      </c>
      <c r="P103" s="9">
        <v>0</v>
      </c>
      <c r="Q103" s="44" t="str">
        <f t="shared" si="41"/>
        <v/>
      </c>
      <c r="R103" s="21"/>
    </row>
    <row r="104" spans="1:18" x14ac:dyDescent="0.6">
      <c r="A104" s="18">
        <v>6.4400000000000199</v>
      </c>
      <c r="B104" s="16" t="s">
        <v>86</v>
      </c>
      <c r="C104" s="17">
        <v>0</v>
      </c>
      <c r="D104" s="9">
        <v>0</v>
      </c>
      <c r="E104" s="44" t="str">
        <f t="shared" si="37"/>
        <v/>
      </c>
      <c r="F104" s="15"/>
      <c r="G104" s="9"/>
      <c r="H104" s="44" t="str">
        <f t="shared" si="38"/>
        <v/>
      </c>
      <c r="I104" s="10">
        <v>0</v>
      </c>
      <c r="J104" s="9">
        <v>0</v>
      </c>
      <c r="K104" s="44" t="str">
        <f t="shared" si="39"/>
        <v/>
      </c>
      <c r="L104" s="10">
        <v>0</v>
      </c>
      <c r="M104" s="9">
        <v>0</v>
      </c>
      <c r="N104" s="44" t="str">
        <f t="shared" si="40"/>
        <v/>
      </c>
      <c r="O104" s="10">
        <v>0</v>
      </c>
      <c r="P104" s="9">
        <v>0</v>
      </c>
      <c r="Q104" s="44" t="str">
        <f t="shared" si="41"/>
        <v/>
      </c>
      <c r="R104" s="21"/>
    </row>
    <row r="105" spans="1:18" x14ac:dyDescent="0.6">
      <c r="A105" s="18">
        <v>6.4500000000000197</v>
      </c>
      <c r="B105" s="16" t="s">
        <v>87</v>
      </c>
      <c r="C105" s="17">
        <v>3</v>
      </c>
      <c r="D105" s="9">
        <v>22</v>
      </c>
      <c r="E105" s="44">
        <f t="shared" si="37"/>
        <v>7.333333333333333</v>
      </c>
      <c r="F105" s="15">
        <v>4</v>
      </c>
      <c r="G105" s="9">
        <v>20</v>
      </c>
      <c r="H105" s="44">
        <f t="shared" si="38"/>
        <v>5</v>
      </c>
      <c r="I105" s="12">
        <v>3.8</v>
      </c>
      <c r="J105" s="9">
        <v>27.86</v>
      </c>
      <c r="K105" s="44">
        <f t="shared" si="39"/>
        <v>7.3315789473684214</v>
      </c>
      <c r="L105" s="10">
        <v>5.5</v>
      </c>
      <c r="M105" s="9">
        <v>43</v>
      </c>
      <c r="N105" s="44">
        <f t="shared" si="40"/>
        <v>7.8181818181818183</v>
      </c>
      <c r="O105" s="10">
        <v>0</v>
      </c>
      <c r="P105" s="9">
        <v>0</v>
      </c>
      <c r="Q105" s="44" t="str">
        <f t="shared" si="41"/>
        <v/>
      </c>
      <c r="R105" s="21"/>
    </row>
    <row r="106" spans="1:18" x14ac:dyDescent="0.6">
      <c r="A106" s="18">
        <v>6.4600000000000204</v>
      </c>
      <c r="B106" s="16" t="s">
        <v>88</v>
      </c>
      <c r="C106" s="17">
        <v>3</v>
      </c>
      <c r="D106" s="9">
        <v>51</v>
      </c>
      <c r="E106" s="44">
        <f t="shared" si="37"/>
        <v>17</v>
      </c>
      <c r="F106" s="15">
        <v>3</v>
      </c>
      <c r="G106" s="9">
        <v>42</v>
      </c>
      <c r="H106" s="44">
        <f t="shared" si="38"/>
        <v>14</v>
      </c>
      <c r="I106" s="12">
        <v>3</v>
      </c>
      <c r="J106" s="9">
        <v>51</v>
      </c>
      <c r="K106" s="44">
        <f t="shared" si="39"/>
        <v>17</v>
      </c>
      <c r="L106" s="10">
        <v>3.2</v>
      </c>
      <c r="M106" s="9">
        <v>55</v>
      </c>
      <c r="N106" s="44">
        <f t="shared" si="40"/>
        <v>17.1875</v>
      </c>
      <c r="O106" s="10">
        <v>0</v>
      </c>
      <c r="P106" s="9">
        <v>0</v>
      </c>
      <c r="Q106" s="44" t="str">
        <f t="shared" si="41"/>
        <v/>
      </c>
      <c r="R106" s="21"/>
    </row>
    <row r="107" spans="1:18" x14ac:dyDescent="0.6">
      <c r="A107" s="18">
        <v>6.4700000000000202</v>
      </c>
      <c r="B107" s="16" t="s">
        <v>89</v>
      </c>
      <c r="C107" s="17">
        <v>2</v>
      </c>
      <c r="D107" s="9">
        <v>18</v>
      </c>
      <c r="E107" s="44">
        <f t="shared" si="37"/>
        <v>9</v>
      </c>
      <c r="F107" s="15">
        <v>2</v>
      </c>
      <c r="G107" s="9">
        <v>18</v>
      </c>
      <c r="H107" s="44">
        <f t="shared" si="38"/>
        <v>9</v>
      </c>
      <c r="I107" s="12">
        <v>0</v>
      </c>
      <c r="J107" s="9">
        <v>0</v>
      </c>
      <c r="K107" s="44" t="str">
        <f t="shared" si="39"/>
        <v/>
      </c>
      <c r="L107" s="10">
        <v>1</v>
      </c>
      <c r="M107" s="9">
        <v>9</v>
      </c>
      <c r="N107" s="44">
        <f t="shared" si="40"/>
        <v>9</v>
      </c>
      <c r="O107" s="10">
        <v>0</v>
      </c>
      <c r="P107" s="9">
        <v>0</v>
      </c>
      <c r="Q107" s="44" t="str">
        <f t="shared" si="41"/>
        <v/>
      </c>
      <c r="R107" s="21"/>
    </row>
    <row r="108" spans="1:18" x14ac:dyDescent="0.6">
      <c r="A108" s="18">
        <v>6.4800000000000297</v>
      </c>
      <c r="B108" s="16" t="s">
        <v>90</v>
      </c>
      <c r="C108" s="17">
        <v>0</v>
      </c>
      <c r="D108" s="9">
        <v>0</v>
      </c>
      <c r="E108" s="44" t="str">
        <f t="shared" si="37"/>
        <v/>
      </c>
      <c r="F108" s="15"/>
      <c r="G108" s="9"/>
      <c r="H108" s="44" t="str">
        <f t="shared" si="38"/>
        <v/>
      </c>
      <c r="I108" s="10">
        <v>0</v>
      </c>
      <c r="J108" s="9">
        <v>0</v>
      </c>
      <c r="K108" s="44" t="str">
        <f t="shared" si="39"/>
        <v/>
      </c>
      <c r="L108" s="10">
        <v>0</v>
      </c>
      <c r="M108" s="9">
        <v>0</v>
      </c>
      <c r="N108" s="44" t="str">
        <f t="shared" si="40"/>
        <v/>
      </c>
      <c r="O108" s="10">
        <v>0</v>
      </c>
      <c r="P108" s="9">
        <v>0</v>
      </c>
      <c r="Q108" s="44" t="str">
        <f t="shared" si="41"/>
        <v/>
      </c>
      <c r="R108" s="21"/>
    </row>
    <row r="109" spans="1:18" x14ac:dyDescent="0.6">
      <c r="A109" s="18">
        <v>6.4900000000000304</v>
      </c>
      <c r="B109" s="16" t="s">
        <v>91</v>
      </c>
      <c r="C109" s="17">
        <v>0</v>
      </c>
      <c r="D109" s="9">
        <v>0</v>
      </c>
      <c r="E109" s="44" t="str">
        <f t="shared" si="37"/>
        <v/>
      </c>
      <c r="F109" s="15"/>
      <c r="G109" s="9"/>
      <c r="H109" s="44" t="str">
        <f t="shared" si="38"/>
        <v/>
      </c>
      <c r="I109" s="12">
        <v>0</v>
      </c>
      <c r="J109" s="9">
        <v>0</v>
      </c>
      <c r="K109" s="44" t="str">
        <f t="shared" si="39"/>
        <v/>
      </c>
      <c r="L109" s="10">
        <v>0</v>
      </c>
      <c r="M109" s="9">
        <v>0</v>
      </c>
      <c r="N109" s="44" t="str">
        <f t="shared" si="40"/>
        <v/>
      </c>
      <c r="O109" s="10">
        <v>0</v>
      </c>
      <c r="P109" s="9">
        <v>0</v>
      </c>
      <c r="Q109" s="44" t="str">
        <f t="shared" si="41"/>
        <v/>
      </c>
      <c r="R109" s="21"/>
    </row>
    <row r="110" spans="1:18" x14ac:dyDescent="0.6">
      <c r="A110" s="18">
        <v>6.5</v>
      </c>
      <c r="B110" s="16" t="s">
        <v>92</v>
      </c>
      <c r="C110" s="17">
        <v>0</v>
      </c>
      <c r="D110" s="9">
        <v>0</v>
      </c>
      <c r="E110" s="44" t="str">
        <f t="shared" si="37"/>
        <v/>
      </c>
      <c r="F110" s="15"/>
      <c r="G110" s="9"/>
      <c r="H110" s="44" t="str">
        <f t="shared" si="38"/>
        <v/>
      </c>
      <c r="I110" s="12">
        <v>0</v>
      </c>
      <c r="J110" s="9">
        <v>0</v>
      </c>
      <c r="K110" s="44" t="str">
        <f t="shared" si="39"/>
        <v/>
      </c>
      <c r="L110" s="10">
        <v>0</v>
      </c>
      <c r="M110" s="9">
        <v>0</v>
      </c>
      <c r="N110" s="44" t="str">
        <f t="shared" si="40"/>
        <v/>
      </c>
      <c r="O110" s="10">
        <v>0</v>
      </c>
      <c r="P110" s="9">
        <v>0</v>
      </c>
      <c r="Q110" s="44" t="str">
        <f t="shared" si="41"/>
        <v/>
      </c>
      <c r="R110" s="21"/>
    </row>
    <row r="111" spans="1:18" x14ac:dyDescent="0.6">
      <c r="A111" s="18">
        <v>6.51000000000003</v>
      </c>
      <c r="B111" s="16" t="s">
        <v>93</v>
      </c>
      <c r="C111" s="17">
        <v>0</v>
      </c>
      <c r="D111" s="9">
        <v>0</v>
      </c>
      <c r="E111" s="44" t="str">
        <f t="shared" si="37"/>
        <v/>
      </c>
      <c r="F111" s="15"/>
      <c r="G111" s="9"/>
      <c r="H111" s="44" t="str">
        <f t="shared" si="38"/>
        <v/>
      </c>
      <c r="I111" s="12">
        <v>0</v>
      </c>
      <c r="J111" s="9">
        <v>0</v>
      </c>
      <c r="K111" s="44" t="str">
        <f t="shared" si="39"/>
        <v/>
      </c>
      <c r="L111" s="10">
        <v>0</v>
      </c>
      <c r="M111" s="9">
        <v>0</v>
      </c>
      <c r="N111" s="44" t="str">
        <f t="shared" si="40"/>
        <v/>
      </c>
      <c r="O111" s="10">
        <v>0</v>
      </c>
      <c r="P111" s="9">
        <v>0</v>
      </c>
      <c r="Q111" s="44" t="str">
        <f t="shared" si="41"/>
        <v/>
      </c>
      <c r="R111" s="21"/>
    </row>
    <row r="112" spans="1:18" x14ac:dyDescent="0.6">
      <c r="A112" s="18">
        <v>6.5200000000000298</v>
      </c>
      <c r="B112" s="16" t="s">
        <v>94</v>
      </c>
      <c r="C112" s="17">
        <v>29</v>
      </c>
      <c r="D112" s="9">
        <v>398</v>
      </c>
      <c r="E112" s="44">
        <f t="shared" si="37"/>
        <v>13.724137931034482</v>
      </c>
      <c r="F112" s="15">
        <v>27</v>
      </c>
      <c r="G112" s="9">
        <v>310</v>
      </c>
      <c r="H112" s="44">
        <f t="shared" si="38"/>
        <v>11.481481481481481</v>
      </c>
      <c r="I112" s="12">
        <v>29</v>
      </c>
      <c r="J112" s="9">
        <v>398</v>
      </c>
      <c r="K112" s="44">
        <f t="shared" si="39"/>
        <v>13.724137931034482</v>
      </c>
      <c r="L112" s="10">
        <v>36</v>
      </c>
      <c r="M112" s="9">
        <v>476</v>
      </c>
      <c r="N112" s="44">
        <f t="shared" si="40"/>
        <v>13.222222222222221</v>
      </c>
      <c r="O112" s="10">
        <v>0</v>
      </c>
      <c r="P112" s="9">
        <v>0</v>
      </c>
      <c r="Q112" s="44" t="str">
        <f t="shared" si="41"/>
        <v/>
      </c>
      <c r="R112" s="21"/>
    </row>
    <row r="113" spans="1:18" x14ac:dyDescent="0.6">
      <c r="A113" s="18">
        <v>6.5300000000000296</v>
      </c>
      <c r="B113" s="16" t="s">
        <v>95</v>
      </c>
      <c r="C113" s="17">
        <v>13</v>
      </c>
      <c r="D113" s="9">
        <v>149</v>
      </c>
      <c r="E113" s="44">
        <f t="shared" si="37"/>
        <v>11.461538461538462</v>
      </c>
      <c r="F113" s="15">
        <v>10</v>
      </c>
      <c r="G113" s="9">
        <v>108</v>
      </c>
      <c r="H113" s="44">
        <f t="shared" si="38"/>
        <v>10.8</v>
      </c>
      <c r="I113" s="12">
        <v>0</v>
      </c>
      <c r="J113" s="9">
        <v>0</v>
      </c>
      <c r="K113" s="44" t="str">
        <f t="shared" si="39"/>
        <v/>
      </c>
      <c r="L113" s="10">
        <v>11</v>
      </c>
      <c r="M113" s="9">
        <v>115</v>
      </c>
      <c r="N113" s="44">
        <f t="shared" si="40"/>
        <v>10.454545454545455</v>
      </c>
      <c r="O113" s="10">
        <v>0</v>
      </c>
      <c r="P113" s="9">
        <v>0</v>
      </c>
      <c r="Q113" s="44" t="str">
        <f t="shared" si="41"/>
        <v/>
      </c>
      <c r="R113" s="21"/>
    </row>
    <row r="114" spans="1:18" x14ac:dyDescent="0.6">
      <c r="A114" s="18">
        <v>6.5400000000000302</v>
      </c>
      <c r="B114" s="16" t="s">
        <v>96</v>
      </c>
      <c r="C114" s="17">
        <v>0</v>
      </c>
      <c r="D114" s="9">
        <v>0</v>
      </c>
      <c r="E114" s="44" t="str">
        <f t="shared" si="37"/>
        <v/>
      </c>
      <c r="F114" s="15"/>
      <c r="G114" s="9"/>
      <c r="H114" s="44" t="str">
        <f t="shared" si="38"/>
        <v/>
      </c>
      <c r="I114" s="10">
        <v>13</v>
      </c>
      <c r="J114" s="9">
        <v>149</v>
      </c>
      <c r="K114" s="44">
        <f t="shared" si="39"/>
        <v>11.461538461538462</v>
      </c>
      <c r="L114" s="10">
        <v>0</v>
      </c>
      <c r="M114" s="9">
        <v>0</v>
      </c>
      <c r="N114" s="44" t="str">
        <f t="shared" si="40"/>
        <v/>
      </c>
      <c r="O114" s="10">
        <v>0</v>
      </c>
      <c r="P114" s="9">
        <v>0</v>
      </c>
      <c r="Q114" s="44" t="str">
        <f t="shared" si="41"/>
        <v/>
      </c>
      <c r="R114" s="21"/>
    </row>
    <row r="115" spans="1:18" x14ac:dyDescent="0.6">
      <c r="A115" s="18">
        <v>6.55000000000003</v>
      </c>
      <c r="B115" s="16" t="s">
        <v>97</v>
      </c>
      <c r="C115" s="17">
        <v>0</v>
      </c>
      <c r="D115" s="9">
        <v>0</v>
      </c>
      <c r="E115" s="44" t="str">
        <f t="shared" si="37"/>
        <v/>
      </c>
      <c r="F115" s="15"/>
      <c r="G115" s="9"/>
      <c r="H115" s="44" t="str">
        <f t="shared" si="38"/>
        <v/>
      </c>
      <c r="I115" s="12">
        <v>0</v>
      </c>
      <c r="J115" s="9">
        <v>0</v>
      </c>
      <c r="K115" s="44" t="str">
        <f t="shared" si="39"/>
        <v/>
      </c>
      <c r="L115" s="10">
        <v>0</v>
      </c>
      <c r="M115" s="9">
        <v>0</v>
      </c>
      <c r="N115" s="44" t="str">
        <f t="shared" si="40"/>
        <v/>
      </c>
      <c r="O115" s="10">
        <v>0</v>
      </c>
      <c r="P115" s="9">
        <v>0</v>
      </c>
      <c r="Q115" s="44" t="str">
        <f t="shared" si="41"/>
        <v/>
      </c>
      <c r="R115" s="21"/>
    </row>
    <row r="116" spans="1:18" x14ac:dyDescent="0.6">
      <c r="A116" s="18">
        <v>6.5600000000000298</v>
      </c>
      <c r="B116" s="16" t="s">
        <v>98</v>
      </c>
      <c r="C116" s="17">
        <v>0</v>
      </c>
      <c r="D116" s="9">
        <v>0</v>
      </c>
      <c r="E116" s="44" t="str">
        <f t="shared" si="37"/>
        <v/>
      </c>
      <c r="F116" s="15"/>
      <c r="G116" s="9"/>
      <c r="H116" s="44" t="str">
        <f t="shared" si="38"/>
        <v/>
      </c>
      <c r="I116" s="12">
        <v>0</v>
      </c>
      <c r="J116" s="9">
        <v>0</v>
      </c>
      <c r="K116" s="44" t="str">
        <f t="shared" si="39"/>
        <v/>
      </c>
      <c r="L116" s="10">
        <v>0</v>
      </c>
      <c r="M116" s="9">
        <v>0</v>
      </c>
      <c r="N116" s="44" t="str">
        <f t="shared" si="40"/>
        <v/>
      </c>
      <c r="O116" s="10">
        <v>0</v>
      </c>
      <c r="P116" s="9">
        <v>0</v>
      </c>
      <c r="Q116" s="44" t="str">
        <f t="shared" si="41"/>
        <v/>
      </c>
      <c r="R116" s="21"/>
    </row>
    <row r="117" spans="1:18" x14ac:dyDescent="0.6">
      <c r="A117" s="76" t="s">
        <v>129</v>
      </c>
      <c r="B117" s="76"/>
      <c r="C117" s="27">
        <f>SUM(C61:C116)</f>
        <v>1113</v>
      </c>
      <c r="D117" s="28">
        <f t="shared" ref="D117:P117" si="42">SUM(D61:D116)</f>
        <v>14762</v>
      </c>
      <c r="E117" s="28">
        <f t="shared" si="37"/>
        <v>13.263252470799641</v>
      </c>
      <c r="F117" s="27">
        <f t="shared" si="42"/>
        <v>983</v>
      </c>
      <c r="G117" s="28">
        <f t="shared" si="42"/>
        <v>11453</v>
      </c>
      <c r="H117" s="28">
        <f t="shared" si="38"/>
        <v>11.651068158697864</v>
      </c>
      <c r="I117" s="27">
        <f t="shared" si="42"/>
        <v>631.86</v>
      </c>
      <c r="J117" s="28">
        <f t="shared" si="42"/>
        <v>7087.04</v>
      </c>
      <c r="K117" s="28">
        <f t="shared" si="39"/>
        <v>11.216155477479187</v>
      </c>
      <c r="L117" s="27">
        <f t="shared" si="42"/>
        <v>592.58000000000004</v>
      </c>
      <c r="M117" s="28">
        <f t="shared" si="42"/>
        <v>6845.08</v>
      </c>
      <c r="N117" s="28">
        <f t="shared" si="40"/>
        <v>11.551317965506765</v>
      </c>
      <c r="O117" s="27">
        <f t="shared" si="42"/>
        <v>0</v>
      </c>
      <c r="P117" s="28">
        <f t="shared" si="42"/>
        <v>0</v>
      </c>
      <c r="Q117" s="28" t="str">
        <f t="shared" si="41"/>
        <v/>
      </c>
      <c r="R117" s="38"/>
    </row>
    <row r="118" spans="1:18" ht="21" x14ac:dyDescent="0.6">
      <c r="A118" s="73" t="s">
        <v>141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5"/>
    </row>
    <row r="119" spans="1:18" ht="21" x14ac:dyDescent="0.6">
      <c r="A119" s="73" t="s">
        <v>142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5"/>
    </row>
    <row r="120" spans="1:18" x14ac:dyDescent="0.6">
      <c r="A120" s="80" t="s">
        <v>145</v>
      </c>
      <c r="B120" s="22" t="s">
        <v>187</v>
      </c>
      <c r="C120" s="67"/>
      <c r="D120" s="68"/>
      <c r="E120" s="68"/>
      <c r="F120" s="67"/>
      <c r="G120" s="68"/>
      <c r="H120" s="68"/>
      <c r="I120" s="67"/>
      <c r="J120" s="68"/>
      <c r="K120" s="68"/>
      <c r="L120" s="67"/>
      <c r="M120" s="68"/>
      <c r="N120" s="68"/>
      <c r="O120" s="67"/>
      <c r="P120" s="68"/>
      <c r="Q120" s="35"/>
      <c r="R120" s="21"/>
    </row>
    <row r="121" spans="1:18" x14ac:dyDescent="0.6">
      <c r="A121" s="81"/>
      <c r="B121" s="7" t="s">
        <v>130</v>
      </c>
      <c r="C121" s="69">
        <v>95</v>
      </c>
      <c r="D121" s="70"/>
      <c r="E121" s="70"/>
      <c r="F121" s="69">
        <v>25</v>
      </c>
      <c r="G121" s="70"/>
      <c r="H121" s="70"/>
      <c r="I121" s="69">
        <v>35</v>
      </c>
      <c r="J121" s="70"/>
      <c r="K121" s="70"/>
      <c r="L121" s="69">
        <v>105</v>
      </c>
      <c r="M121" s="70"/>
      <c r="N121" s="70"/>
      <c r="O121" s="69">
        <v>0</v>
      </c>
      <c r="P121" s="70"/>
      <c r="Q121" s="11"/>
      <c r="R121" s="21"/>
    </row>
    <row r="122" spans="1:18" x14ac:dyDescent="0.6">
      <c r="A122" s="82"/>
      <c r="B122" s="7" t="s">
        <v>144</v>
      </c>
      <c r="C122" s="69">
        <v>70</v>
      </c>
      <c r="D122" s="71">
        <v>719</v>
      </c>
      <c r="E122" s="72">
        <f t="shared" ref="E122" si="43">IFERROR(D122/C122,"")</f>
        <v>10.271428571428572</v>
      </c>
      <c r="F122" s="69">
        <v>22</v>
      </c>
      <c r="G122" s="71">
        <v>189</v>
      </c>
      <c r="H122" s="72">
        <f t="shared" ref="H122" si="44">IFERROR(G122/F122,"")</f>
        <v>8.5909090909090917</v>
      </c>
      <c r="I122" s="69">
        <v>25</v>
      </c>
      <c r="J122" s="71">
        <v>253</v>
      </c>
      <c r="K122" s="72">
        <f t="shared" ref="K122" si="45">IFERROR(J122/I122,"")</f>
        <v>10.119999999999999</v>
      </c>
      <c r="L122" s="69">
        <v>82</v>
      </c>
      <c r="M122" s="71">
        <v>975</v>
      </c>
      <c r="N122" s="72">
        <f t="shared" ref="N122" si="46">IFERROR(M122/L122,"")</f>
        <v>11.890243902439025</v>
      </c>
      <c r="O122" s="69">
        <f>L122</f>
        <v>82</v>
      </c>
      <c r="P122" s="71">
        <f>M122+M122*35/100</f>
        <v>1316.25</v>
      </c>
      <c r="Q122" s="44">
        <f t="shared" ref="Q122" si="47">IFERROR(P122/O122,"")</f>
        <v>16.051829268292682</v>
      </c>
      <c r="R122" s="21"/>
    </row>
    <row r="123" spans="1:18" x14ac:dyDescent="0.6">
      <c r="A123" s="80" t="s">
        <v>146</v>
      </c>
      <c r="B123" s="22" t="s">
        <v>188</v>
      </c>
      <c r="C123" s="69"/>
      <c r="D123" s="70"/>
      <c r="E123" s="70"/>
      <c r="F123" s="69"/>
      <c r="G123" s="70"/>
      <c r="H123" s="70"/>
      <c r="I123" s="69"/>
      <c r="J123" s="70"/>
      <c r="K123" s="70"/>
      <c r="L123" s="69"/>
      <c r="M123" s="70"/>
      <c r="N123" s="70"/>
      <c r="O123" s="69"/>
      <c r="P123" s="70"/>
      <c r="Q123" s="11"/>
      <c r="R123" s="21"/>
    </row>
    <row r="124" spans="1:18" x14ac:dyDescent="0.6">
      <c r="A124" s="81"/>
      <c r="B124" s="7" t="s">
        <v>130</v>
      </c>
      <c r="C124" s="69">
        <v>42</v>
      </c>
      <c r="D124" s="70"/>
      <c r="E124" s="70"/>
      <c r="F124" s="69">
        <v>75</v>
      </c>
      <c r="G124" s="70"/>
      <c r="H124" s="70"/>
      <c r="I124" s="69">
        <v>0</v>
      </c>
      <c r="J124" s="70"/>
      <c r="K124" s="70"/>
      <c r="L124" s="69">
        <v>35</v>
      </c>
      <c r="M124" s="70"/>
      <c r="N124" s="70"/>
      <c r="O124" s="69">
        <v>0</v>
      </c>
      <c r="P124" s="70"/>
      <c r="Q124" s="11"/>
      <c r="R124" s="21"/>
    </row>
    <row r="125" spans="1:18" x14ac:dyDescent="0.6">
      <c r="A125" s="82"/>
      <c r="B125" s="7" t="s">
        <v>144</v>
      </c>
      <c r="C125" s="69">
        <v>32</v>
      </c>
      <c r="D125" s="71">
        <v>310</v>
      </c>
      <c r="E125" s="72">
        <f t="shared" ref="E125" si="48">IFERROR(D125/C125,"")</f>
        <v>9.6875</v>
      </c>
      <c r="F125" s="69">
        <v>70</v>
      </c>
      <c r="G125" s="71">
        <v>785</v>
      </c>
      <c r="H125" s="72">
        <f t="shared" ref="H125" si="49">IFERROR(G125/F125,"")</f>
        <v>11.214285714285714</v>
      </c>
      <c r="I125" s="69">
        <v>0</v>
      </c>
      <c r="J125" s="71">
        <v>0</v>
      </c>
      <c r="K125" s="72" t="str">
        <f t="shared" ref="K125" si="50">IFERROR(J125/I125,"")</f>
        <v/>
      </c>
      <c r="L125" s="69">
        <v>28</v>
      </c>
      <c r="M125" s="71">
        <v>286</v>
      </c>
      <c r="N125" s="72">
        <f t="shared" ref="N125" si="51">IFERROR(M125/L125,"")</f>
        <v>10.214285714285714</v>
      </c>
      <c r="O125" s="69">
        <f>L125</f>
        <v>28</v>
      </c>
      <c r="P125" s="71">
        <f>M125+M125*35/100</f>
        <v>386.1</v>
      </c>
      <c r="Q125" s="44">
        <f t="shared" ref="Q125" si="52">IFERROR(P125/O125,"")</f>
        <v>13.789285714285715</v>
      </c>
      <c r="R125" s="21"/>
    </row>
    <row r="126" spans="1:18" x14ac:dyDescent="0.6">
      <c r="A126" s="80" t="s">
        <v>147</v>
      </c>
      <c r="B126" s="22" t="s">
        <v>99</v>
      </c>
      <c r="C126" s="10"/>
      <c r="D126" s="11"/>
      <c r="E126" s="11"/>
      <c r="F126" s="10"/>
      <c r="G126" s="11"/>
      <c r="H126" s="11"/>
      <c r="I126" s="10"/>
      <c r="J126" s="11"/>
      <c r="K126" s="11"/>
      <c r="L126" s="10"/>
      <c r="M126" s="11"/>
      <c r="N126" s="11"/>
      <c r="O126" s="10"/>
      <c r="P126" s="11"/>
      <c r="Q126" s="11"/>
      <c r="R126" s="21"/>
    </row>
    <row r="127" spans="1:18" x14ac:dyDescent="0.6">
      <c r="A127" s="81"/>
      <c r="B127" s="7" t="s">
        <v>130</v>
      </c>
      <c r="C127" s="10">
        <v>50</v>
      </c>
      <c r="D127" s="11"/>
      <c r="E127" s="11"/>
      <c r="F127" s="10">
        <v>40</v>
      </c>
      <c r="G127" s="11"/>
      <c r="H127" s="11"/>
      <c r="I127" s="10">
        <v>250</v>
      </c>
      <c r="J127" s="11"/>
      <c r="K127" s="11"/>
      <c r="L127" s="10">
        <v>386</v>
      </c>
      <c r="M127" s="11"/>
      <c r="N127" s="11"/>
      <c r="O127" s="10">
        <v>0</v>
      </c>
      <c r="P127" s="11"/>
      <c r="Q127" s="11"/>
      <c r="R127" s="21"/>
    </row>
    <row r="128" spans="1:18" x14ac:dyDescent="0.6">
      <c r="A128" s="82"/>
      <c r="B128" s="7" t="s">
        <v>144</v>
      </c>
      <c r="C128" s="10">
        <v>29</v>
      </c>
      <c r="D128" s="9">
        <v>273</v>
      </c>
      <c r="E128" s="44">
        <f t="shared" ref="E128" si="53">IFERROR(D128/C128,"")</f>
        <v>9.4137931034482758</v>
      </c>
      <c r="F128" s="10">
        <v>38</v>
      </c>
      <c r="G128" s="9">
        <v>260</v>
      </c>
      <c r="H128" s="44">
        <f t="shared" ref="H128" si="54">IFERROR(G128/F128,"")</f>
        <v>6.8421052631578947</v>
      </c>
      <c r="I128" s="10">
        <v>175</v>
      </c>
      <c r="J128" s="9">
        <v>876</v>
      </c>
      <c r="K128" s="44">
        <f t="shared" ref="K128" si="55">IFERROR(J128/I128,"")</f>
        <v>5.0057142857142853</v>
      </c>
      <c r="L128" s="10">
        <v>280</v>
      </c>
      <c r="M128" s="9">
        <v>2526</v>
      </c>
      <c r="N128" s="44">
        <f t="shared" ref="N128" si="56">IFERROR(M128/L128,"")</f>
        <v>9.0214285714285722</v>
      </c>
      <c r="O128" s="10">
        <f>L128</f>
        <v>280</v>
      </c>
      <c r="P128" s="9">
        <f>M128+M128*35/100</f>
        <v>3410.1</v>
      </c>
      <c r="Q128" s="44">
        <f t="shared" ref="Q128" si="57">IFERROR(P128/O128,"")</f>
        <v>12.178928571428571</v>
      </c>
      <c r="R128" s="21"/>
    </row>
    <row r="129" spans="1:18" x14ac:dyDescent="0.6">
      <c r="A129" s="80" t="s">
        <v>148</v>
      </c>
      <c r="B129" s="22" t="s">
        <v>100</v>
      </c>
      <c r="C129" s="10"/>
      <c r="D129" s="11"/>
      <c r="E129" s="11"/>
      <c r="F129" s="10"/>
      <c r="G129" s="11"/>
      <c r="H129" s="11"/>
      <c r="I129" s="10"/>
      <c r="J129" s="11"/>
      <c r="K129" s="11"/>
      <c r="L129" s="10"/>
      <c r="M129" s="11"/>
      <c r="N129" s="11"/>
      <c r="O129" s="10"/>
      <c r="P129" s="11"/>
      <c r="Q129" s="11"/>
      <c r="R129" s="21"/>
    </row>
    <row r="130" spans="1:18" x14ac:dyDescent="0.6">
      <c r="A130" s="81"/>
      <c r="B130" s="7" t="s">
        <v>130</v>
      </c>
      <c r="C130" s="10">
        <v>0</v>
      </c>
      <c r="D130" s="11"/>
      <c r="E130" s="11"/>
      <c r="F130" s="10">
        <v>15</v>
      </c>
      <c r="G130" s="11"/>
      <c r="H130" s="11"/>
      <c r="I130" s="10">
        <v>125</v>
      </c>
      <c r="J130" s="11"/>
      <c r="K130" s="11"/>
      <c r="L130" s="10">
        <v>128</v>
      </c>
      <c r="M130" s="11"/>
      <c r="N130" s="11"/>
      <c r="O130" s="10">
        <v>0</v>
      </c>
      <c r="P130" s="11"/>
      <c r="Q130" s="11"/>
      <c r="R130" s="21"/>
    </row>
    <row r="131" spans="1:18" x14ac:dyDescent="0.6">
      <c r="A131" s="82"/>
      <c r="B131" s="7" t="s">
        <v>144</v>
      </c>
      <c r="C131" s="10">
        <v>0</v>
      </c>
      <c r="D131" s="9">
        <v>0</v>
      </c>
      <c r="E131" s="44" t="str">
        <f t="shared" ref="E131" si="58">IFERROR(D131/C131,"")</f>
        <v/>
      </c>
      <c r="F131" s="10">
        <v>13</v>
      </c>
      <c r="G131" s="9">
        <v>111</v>
      </c>
      <c r="H131" s="44">
        <f t="shared" ref="H131" si="59">IFERROR(G131/F131,"")</f>
        <v>8.5384615384615383</v>
      </c>
      <c r="I131" s="10">
        <v>120</v>
      </c>
      <c r="J131" s="9">
        <v>650</v>
      </c>
      <c r="K131" s="44">
        <f t="shared" ref="K131" si="60">IFERROR(J131/I131,"")</f>
        <v>5.416666666666667</v>
      </c>
      <c r="L131" s="10">
        <v>122</v>
      </c>
      <c r="M131" s="9">
        <v>765</v>
      </c>
      <c r="N131" s="44">
        <f t="shared" ref="N131" si="61">IFERROR(M131/L131,"")</f>
        <v>6.2704918032786887</v>
      </c>
      <c r="O131" s="10">
        <f>L131</f>
        <v>122</v>
      </c>
      <c r="P131" s="9">
        <f>M131+M131*35/100</f>
        <v>1032.75</v>
      </c>
      <c r="Q131" s="44">
        <f t="shared" ref="Q131" si="62">IFERROR(P131/O131,"")</f>
        <v>8.4651639344262293</v>
      </c>
      <c r="R131" s="21"/>
    </row>
    <row r="132" spans="1:18" x14ac:dyDescent="0.6">
      <c r="A132" s="80" t="s">
        <v>148</v>
      </c>
      <c r="B132" s="22" t="s">
        <v>101</v>
      </c>
      <c r="C132" s="10"/>
      <c r="D132" s="11"/>
      <c r="E132" s="11"/>
      <c r="F132" s="10"/>
      <c r="G132" s="11"/>
      <c r="H132" s="11"/>
      <c r="I132" s="10"/>
      <c r="J132" s="11"/>
      <c r="K132" s="11"/>
      <c r="L132" s="10"/>
      <c r="M132" s="11"/>
      <c r="N132" s="11"/>
      <c r="O132" s="10"/>
      <c r="P132" s="11"/>
      <c r="Q132" s="11"/>
      <c r="R132" s="21"/>
    </row>
    <row r="133" spans="1:18" x14ac:dyDescent="0.6">
      <c r="A133" s="81"/>
      <c r="B133" s="7" t="s">
        <v>130</v>
      </c>
      <c r="C133" s="10">
        <v>4</v>
      </c>
      <c r="D133" s="11"/>
      <c r="E133" s="11"/>
      <c r="F133" s="10">
        <v>4</v>
      </c>
      <c r="G133" s="11"/>
      <c r="H133" s="11"/>
      <c r="I133" s="10">
        <v>0</v>
      </c>
      <c r="J133" s="11"/>
      <c r="K133" s="11"/>
      <c r="L133" s="10">
        <v>0</v>
      </c>
      <c r="M133" s="11"/>
      <c r="N133" s="11"/>
      <c r="O133" s="10">
        <v>0</v>
      </c>
      <c r="P133" s="11"/>
      <c r="Q133" s="11"/>
      <c r="R133" s="21"/>
    </row>
    <row r="134" spans="1:18" x14ac:dyDescent="0.6">
      <c r="A134" s="82"/>
      <c r="B134" s="7" t="s">
        <v>144</v>
      </c>
      <c r="C134" s="10">
        <v>1</v>
      </c>
      <c r="D134" s="9">
        <v>2</v>
      </c>
      <c r="E134" s="44">
        <f t="shared" ref="E134" si="63">IFERROR(D134/C134,"")</f>
        <v>2</v>
      </c>
      <c r="F134" s="10">
        <v>1</v>
      </c>
      <c r="G134" s="9">
        <v>2</v>
      </c>
      <c r="H134" s="44">
        <f t="shared" ref="H134" si="64">IFERROR(G134/F134,"")</f>
        <v>2</v>
      </c>
      <c r="I134" s="10">
        <v>0</v>
      </c>
      <c r="J134" s="9">
        <v>0</v>
      </c>
      <c r="K134" s="44" t="str">
        <f t="shared" ref="K134" si="65">IFERROR(J134/I134,"")</f>
        <v/>
      </c>
      <c r="L134" s="10">
        <v>0</v>
      </c>
      <c r="M134" s="9">
        <v>0</v>
      </c>
      <c r="N134" s="44" t="str">
        <f t="shared" ref="N134" si="66">IFERROR(M134/L134,"")</f>
        <v/>
      </c>
      <c r="O134" s="10">
        <v>0</v>
      </c>
      <c r="P134" s="9">
        <v>0</v>
      </c>
      <c r="Q134" s="44" t="str">
        <f t="shared" ref="Q134" si="67">IFERROR(P134/O134,"")</f>
        <v/>
      </c>
      <c r="R134" s="21"/>
    </row>
    <row r="135" spans="1:18" x14ac:dyDescent="0.6">
      <c r="A135" s="90" t="s">
        <v>176</v>
      </c>
      <c r="B135" s="90"/>
      <c r="C135" s="29"/>
      <c r="D135" s="30"/>
      <c r="E135" s="30"/>
      <c r="F135" s="29"/>
      <c r="G135" s="30"/>
      <c r="H135" s="30"/>
      <c r="I135" s="29"/>
      <c r="J135" s="30"/>
      <c r="K135" s="30"/>
      <c r="L135" s="29"/>
      <c r="M135" s="30"/>
      <c r="N135" s="30"/>
      <c r="O135" s="29"/>
      <c r="P135" s="30"/>
      <c r="Q135" s="30"/>
      <c r="R135" s="38"/>
    </row>
    <row r="136" spans="1:18" x14ac:dyDescent="0.6">
      <c r="A136" s="91" t="s">
        <v>120</v>
      </c>
      <c r="B136" s="91"/>
      <c r="C136" s="39">
        <f>C121+C124+C127+C130+C133</f>
        <v>191</v>
      </c>
      <c r="D136" s="38"/>
      <c r="E136" s="38"/>
      <c r="F136" s="39">
        <f t="shared" ref="F136:O136" si="68">F121+F124+F127+F130+F133</f>
        <v>159</v>
      </c>
      <c r="G136" s="38"/>
      <c r="H136" s="38"/>
      <c r="I136" s="39">
        <f t="shared" si="68"/>
        <v>410</v>
      </c>
      <c r="J136" s="38"/>
      <c r="K136" s="38"/>
      <c r="L136" s="39">
        <f t="shared" si="68"/>
        <v>654</v>
      </c>
      <c r="M136" s="38"/>
      <c r="N136" s="38"/>
      <c r="O136" s="39">
        <f t="shared" si="68"/>
        <v>0</v>
      </c>
      <c r="P136" s="38"/>
      <c r="Q136" s="38"/>
      <c r="R136" s="38"/>
    </row>
    <row r="137" spans="1:18" x14ac:dyDescent="0.6">
      <c r="A137" s="91" t="s">
        <v>143</v>
      </c>
      <c r="B137" s="91"/>
      <c r="C137" s="39">
        <f>C122+C125+C128+C131+C134</f>
        <v>132</v>
      </c>
      <c r="D137" s="40">
        <f t="shared" ref="D137:P137" si="69">D122+D125+D128+D131+D134</f>
        <v>1304</v>
      </c>
      <c r="E137" s="40">
        <f t="shared" ref="E137" si="70">IFERROR(D137/C137,"")</f>
        <v>9.8787878787878789</v>
      </c>
      <c r="F137" s="39">
        <f t="shared" si="69"/>
        <v>144</v>
      </c>
      <c r="G137" s="40">
        <f t="shared" si="69"/>
        <v>1347</v>
      </c>
      <c r="H137" s="40">
        <f t="shared" ref="H137" si="71">IFERROR(G137/F137,"")</f>
        <v>9.3541666666666661</v>
      </c>
      <c r="I137" s="39">
        <f t="shared" si="69"/>
        <v>320</v>
      </c>
      <c r="J137" s="40">
        <f t="shared" si="69"/>
        <v>1779</v>
      </c>
      <c r="K137" s="40">
        <f t="shared" ref="K137" si="72">IFERROR(J137/I137,"")</f>
        <v>5.5593750000000002</v>
      </c>
      <c r="L137" s="39">
        <f t="shared" si="69"/>
        <v>512</v>
      </c>
      <c r="M137" s="40">
        <f t="shared" si="69"/>
        <v>4552</v>
      </c>
      <c r="N137" s="40">
        <f t="shared" ref="N137" si="73">IFERROR(M137/L137,"")</f>
        <v>8.890625</v>
      </c>
      <c r="O137" s="39">
        <f t="shared" si="69"/>
        <v>512</v>
      </c>
      <c r="P137" s="40">
        <f t="shared" si="69"/>
        <v>6145.2</v>
      </c>
      <c r="Q137" s="40">
        <f>P137/O137</f>
        <v>12.00234375</v>
      </c>
      <c r="R137" s="38"/>
    </row>
    <row r="138" spans="1:18" ht="21" x14ac:dyDescent="0.6">
      <c r="A138" s="73" t="s">
        <v>149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5"/>
    </row>
    <row r="139" spans="1:18" x14ac:dyDescent="0.6">
      <c r="A139" s="80" t="s">
        <v>150</v>
      </c>
      <c r="B139" s="22" t="s">
        <v>102</v>
      </c>
      <c r="C139" s="21"/>
      <c r="D139" s="35"/>
      <c r="E139" s="35"/>
      <c r="F139" s="21"/>
      <c r="G139" s="35"/>
      <c r="H139" s="35"/>
      <c r="I139" s="21"/>
      <c r="J139" s="35"/>
      <c r="K139" s="35"/>
      <c r="L139" s="21"/>
      <c r="M139" s="35"/>
      <c r="N139" s="35"/>
      <c r="O139" s="21"/>
      <c r="P139" s="35"/>
      <c r="Q139" s="35"/>
      <c r="R139" s="21"/>
    </row>
    <row r="140" spans="1:18" x14ac:dyDescent="0.6">
      <c r="A140" s="81"/>
      <c r="B140" s="7" t="s">
        <v>130</v>
      </c>
      <c r="C140" s="10">
        <v>450</v>
      </c>
      <c r="D140" s="11"/>
      <c r="E140" s="11"/>
      <c r="F140" s="10">
        <v>500</v>
      </c>
      <c r="G140" s="11"/>
      <c r="H140" s="11"/>
      <c r="I140" s="10">
        <v>525</v>
      </c>
      <c r="J140" s="11"/>
      <c r="K140" s="11"/>
      <c r="L140" s="10">
        <v>538</v>
      </c>
      <c r="M140" s="11"/>
      <c r="N140" s="11"/>
      <c r="O140" s="10">
        <v>0</v>
      </c>
      <c r="P140" s="11"/>
      <c r="Q140" s="11"/>
      <c r="R140" s="21"/>
    </row>
    <row r="141" spans="1:18" x14ac:dyDescent="0.6">
      <c r="A141" s="82"/>
      <c r="B141" s="7" t="s">
        <v>144</v>
      </c>
      <c r="C141" s="10">
        <v>217</v>
      </c>
      <c r="D141" s="9">
        <v>1573</v>
      </c>
      <c r="E141" s="44">
        <f t="shared" ref="E141" si="74">IFERROR(D141/C141,"")</f>
        <v>7.2488479262672811</v>
      </c>
      <c r="F141" s="10">
        <v>485</v>
      </c>
      <c r="G141" s="9">
        <v>2400</v>
      </c>
      <c r="H141" s="44">
        <f t="shared" ref="H141" si="75">IFERROR(G141/F141,"")</f>
        <v>4.9484536082474229</v>
      </c>
      <c r="I141" s="10">
        <v>495</v>
      </c>
      <c r="J141" s="9">
        <v>2555</v>
      </c>
      <c r="K141" s="44">
        <f t="shared" ref="K141" si="76">IFERROR(J141/I141,"")</f>
        <v>5.1616161616161618</v>
      </c>
      <c r="L141" s="10">
        <v>498</v>
      </c>
      <c r="M141" s="9">
        <v>2750</v>
      </c>
      <c r="N141" s="44">
        <f t="shared" ref="N141" si="77">IFERROR(M141/L141,"")</f>
        <v>5.5220883534136549</v>
      </c>
      <c r="O141" s="10">
        <v>0</v>
      </c>
      <c r="P141" s="9">
        <v>0</v>
      </c>
      <c r="Q141" s="44" t="str">
        <f t="shared" ref="Q141" si="78">IFERROR(P141/O141,"")</f>
        <v/>
      </c>
      <c r="R141" s="21"/>
    </row>
    <row r="142" spans="1:18" x14ac:dyDescent="0.6">
      <c r="A142" s="80" t="s">
        <v>151</v>
      </c>
      <c r="B142" s="22" t="s">
        <v>103</v>
      </c>
      <c r="C142" s="10"/>
      <c r="D142" s="11"/>
      <c r="E142" s="11"/>
      <c r="F142" s="10"/>
      <c r="G142" s="11"/>
      <c r="H142" s="11"/>
      <c r="I142" s="10"/>
      <c r="J142" s="11"/>
      <c r="K142" s="11"/>
      <c r="L142" s="10"/>
      <c r="M142" s="11"/>
      <c r="N142" s="11"/>
      <c r="O142" s="10"/>
      <c r="P142" s="11"/>
      <c r="Q142" s="11"/>
      <c r="R142" s="21"/>
    </row>
    <row r="143" spans="1:18" x14ac:dyDescent="0.6">
      <c r="A143" s="81"/>
      <c r="B143" s="7" t="s">
        <v>130</v>
      </c>
      <c r="C143" s="10">
        <v>10</v>
      </c>
      <c r="D143" s="11"/>
      <c r="E143" s="11"/>
      <c r="F143" s="10">
        <v>10</v>
      </c>
      <c r="G143" s="11"/>
      <c r="H143" s="11"/>
      <c r="I143" s="10">
        <v>10</v>
      </c>
      <c r="J143" s="11"/>
      <c r="K143" s="11"/>
      <c r="L143" s="10">
        <v>10</v>
      </c>
      <c r="M143" s="11"/>
      <c r="N143" s="11"/>
      <c r="O143" s="10">
        <v>0</v>
      </c>
      <c r="P143" s="11"/>
      <c r="Q143" s="11"/>
      <c r="R143" s="21"/>
    </row>
    <row r="144" spans="1:18" x14ac:dyDescent="0.6">
      <c r="A144" s="82"/>
      <c r="B144" s="7" t="s">
        <v>144</v>
      </c>
      <c r="C144" s="10">
        <v>8</v>
      </c>
      <c r="D144" s="9">
        <v>75</v>
      </c>
      <c r="E144" s="44">
        <f t="shared" ref="E144" si="79">IFERROR(D144/C144,"")</f>
        <v>9.375</v>
      </c>
      <c r="F144" s="10">
        <v>8</v>
      </c>
      <c r="G144" s="9">
        <v>75</v>
      </c>
      <c r="H144" s="44">
        <f t="shared" ref="H144" si="80">IFERROR(G144/F144,"")</f>
        <v>9.375</v>
      </c>
      <c r="I144" s="10">
        <v>8</v>
      </c>
      <c r="J144" s="9">
        <v>75</v>
      </c>
      <c r="K144" s="44">
        <f t="shared" ref="K144" si="81">IFERROR(J144/I144,"")</f>
        <v>9.375</v>
      </c>
      <c r="L144" s="10">
        <v>9</v>
      </c>
      <c r="M144" s="9">
        <v>85</v>
      </c>
      <c r="N144" s="44">
        <f t="shared" ref="N144" si="82">IFERROR(M144/L144,"")</f>
        <v>9.4444444444444446</v>
      </c>
      <c r="O144" s="10">
        <v>0</v>
      </c>
      <c r="P144" s="9">
        <v>0</v>
      </c>
      <c r="Q144" s="44" t="str">
        <f t="shared" ref="Q144" si="83">IFERROR(P144/O144,"")</f>
        <v/>
      </c>
      <c r="R144" s="21"/>
    </row>
    <row r="145" spans="1:18" x14ac:dyDescent="0.6">
      <c r="A145" s="80" t="s">
        <v>152</v>
      </c>
      <c r="B145" s="22" t="s">
        <v>104</v>
      </c>
      <c r="C145" s="10"/>
      <c r="D145" s="11"/>
      <c r="E145" s="11"/>
      <c r="F145" s="10"/>
      <c r="G145" s="11"/>
      <c r="H145" s="11"/>
      <c r="I145" s="10"/>
      <c r="J145" s="11"/>
      <c r="K145" s="11"/>
      <c r="L145" s="10"/>
      <c r="M145" s="11"/>
      <c r="N145" s="11"/>
      <c r="O145" s="10"/>
      <c r="P145" s="11"/>
      <c r="Q145" s="11"/>
      <c r="R145" s="21"/>
    </row>
    <row r="146" spans="1:18" x14ac:dyDescent="0.6">
      <c r="A146" s="81"/>
      <c r="B146" s="7" t="s">
        <v>130</v>
      </c>
      <c r="C146" s="10">
        <v>188</v>
      </c>
      <c r="D146" s="11"/>
      <c r="E146" s="11"/>
      <c r="F146" s="10">
        <v>400</v>
      </c>
      <c r="G146" s="11"/>
      <c r="H146" s="11"/>
      <c r="I146" s="10">
        <v>417</v>
      </c>
      <c r="J146" s="11"/>
      <c r="K146" s="11"/>
      <c r="L146" s="10">
        <v>502</v>
      </c>
      <c r="M146" s="11"/>
      <c r="N146" s="11"/>
      <c r="O146" s="10">
        <v>0</v>
      </c>
      <c r="P146" s="11"/>
      <c r="Q146" s="11"/>
      <c r="R146" s="21"/>
    </row>
    <row r="147" spans="1:18" x14ac:dyDescent="0.6">
      <c r="A147" s="82"/>
      <c r="B147" s="7" t="s">
        <v>144</v>
      </c>
      <c r="C147" s="10">
        <v>115</v>
      </c>
      <c r="D147" s="9">
        <v>742</v>
      </c>
      <c r="E147" s="44">
        <f t="shared" ref="E147" si="84">IFERROR(D147/C147,"")</f>
        <v>6.4521739130434783</v>
      </c>
      <c r="F147" s="10">
        <v>350</v>
      </c>
      <c r="G147" s="9">
        <v>1025</v>
      </c>
      <c r="H147" s="44">
        <f t="shared" ref="H147" si="85">IFERROR(G147/F147,"")</f>
        <v>2.9285714285714284</v>
      </c>
      <c r="I147" s="10">
        <v>350</v>
      </c>
      <c r="J147" s="9">
        <v>1225</v>
      </c>
      <c r="K147" s="44">
        <f t="shared" ref="K147" si="86">IFERROR(J147/I147,"")</f>
        <v>3.5</v>
      </c>
      <c r="L147" s="10">
        <v>355</v>
      </c>
      <c r="M147" s="9">
        <v>1398</v>
      </c>
      <c r="N147" s="44">
        <f t="shared" ref="N147" si="87">IFERROR(M147/L147,"")</f>
        <v>3.9380281690140846</v>
      </c>
      <c r="O147" s="10">
        <v>0</v>
      </c>
      <c r="P147" s="9">
        <v>0</v>
      </c>
      <c r="Q147" s="44" t="str">
        <f t="shared" ref="Q147" si="88">IFERROR(P147/O147,"")</f>
        <v/>
      </c>
      <c r="R147" s="21"/>
    </row>
    <row r="148" spans="1:18" x14ac:dyDescent="0.6">
      <c r="A148" s="80" t="s">
        <v>153</v>
      </c>
      <c r="B148" s="22" t="s">
        <v>105</v>
      </c>
      <c r="C148" s="10"/>
      <c r="D148" s="11"/>
      <c r="E148" s="11"/>
      <c r="F148" s="10"/>
      <c r="G148" s="11"/>
      <c r="H148" s="11"/>
      <c r="I148" s="10"/>
      <c r="J148" s="11"/>
      <c r="K148" s="11"/>
      <c r="L148" s="10"/>
      <c r="M148" s="11"/>
      <c r="N148" s="11"/>
      <c r="O148" s="10"/>
      <c r="P148" s="11"/>
      <c r="Q148" s="11"/>
      <c r="R148" s="21"/>
    </row>
    <row r="149" spans="1:18" x14ac:dyDescent="0.6">
      <c r="A149" s="81"/>
      <c r="B149" s="7" t="s">
        <v>130</v>
      </c>
      <c r="C149" s="10">
        <v>34</v>
      </c>
      <c r="D149" s="11"/>
      <c r="E149" s="11"/>
      <c r="F149" s="10">
        <v>15</v>
      </c>
      <c r="G149" s="11"/>
      <c r="H149" s="11"/>
      <c r="I149" s="10">
        <v>34</v>
      </c>
      <c r="J149" s="11"/>
      <c r="K149" s="11"/>
      <c r="L149" s="10">
        <v>34</v>
      </c>
      <c r="M149" s="11"/>
      <c r="N149" s="11"/>
      <c r="O149" s="10">
        <v>0</v>
      </c>
      <c r="P149" s="11"/>
      <c r="Q149" s="11"/>
      <c r="R149" s="21"/>
    </row>
    <row r="150" spans="1:18" x14ac:dyDescent="0.6">
      <c r="A150" s="82"/>
      <c r="B150" s="7" t="s">
        <v>144</v>
      </c>
      <c r="C150" s="10">
        <v>25</v>
      </c>
      <c r="D150" s="9">
        <v>187</v>
      </c>
      <c r="E150" s="44">
        <f t="shared" ref="E150" si="89">IFERROR(D150/C150,"")</f>
        <v>7.48</v>
      </c>
      <c r="F150" s="10">
        <v>11</v>
      </c>
      <c r="G150" s="9">
        <v>125</v>
      </c>
      <c r="H150" s="44">
        <f t="shared" ref="H150" si="90">IFERROR(G150/F150,"")</f>
        <v>11.363636363636363</v>
      </c>
      <c r="I150" s="10">
        <v>25</v>
      </c>
      <c r="J150" s="9">
        <v>187</v>
      </c>
      <c r="K150" s="44">
        <f t="shared" ref="K150" si="91">IFERROR(J150/I150,"")</f>
        <v>7.48</v>
      </c>
      <c r="L150" s="10">
        <v>28</v>
      </c>
      <c r="M150" s="9">
        <v>198</v>
      </c>
      <c r="N150" s="44">
        <f t="shared" ref="N150" si="92">IFERROR(M150/L150,"")</f>
        <v>7.0714285714285712</v>
      </c>
      <c r="O150" s="10">
        <v>0</v>
      </c>
      <c r="P150" s="9">
        <v>0</v>
      </c>
      <c r="Q150" s="44" t="str">
        <f t="shared" ref="Q150" si="93">IFERROR(P150/O150,"")</f>
        <v/>
      </c>
      <c r="R150" s="21"/>
    </row>
    <row r="151" spans="1:18" x14ac:dyDescent="0.6">
      <c r="A151" s="80" t="s">
        <v>154</v>
      </c>
      <c r="B151" s="22" t="s">
        <v>106</v>
      </c>
      <c r="C151" s="10"/>
      <c r="D151" s="11"/>
      <c r="E151" s="11"/>
      <c r="F151" s="10"/>
      <c r="G151" s="11"/>
      <c r="H151" s="11"/>
      <c r="I151" s="10"/>
      <c r="J151" s="11"/>
      <c r="K151" s="11"/>
      <c r="L151" s="10"/>
      <c r="M151" s="11"/>
      <c r="N151" s="11"/>
      <c r="O151" s="10"/>
      <c r="P151" s="11"/>
      <c r="Q151" s="11"/>
      <c r="R151" s="21"/>
    </row>
    <row r="152" spans="1:18" x14ac:dyDescent="0.6">
      <c r="A152" s="81"/>
      <c r="B152" s="7" t="s">
        <v>130</v>
      </c>
      <c r="C152" s="10">
        <v>30</v>
      </c>
      <c r="D152" s="11"/>
      <c r="E152" s="11"/>
      <c r="F152" s="10">
        <v>141</v>
      </c>
      <c r="G152" s="11"/>
      <c r="H152" s="11"/>
      <c r="I152" s="10">
        <v>33</v>
      </c>
      <c r="J152" s="11"/>
      <c r="K152" s="11"/>
      <c r="L152" s="10">
        <v>33</v>
      </c>
      <c r="M152" s="11"/>
      <c r="N152" s="11"/>
      <c r="O152" s="10">
        <v>0</v>
      </c>
      <c r="P152" s="11"/>
      <c r="Q152" s="11"/>
      <c r="R152" s="21"/>
    </row>
    <row r="153" spans="1:18" x14ac:dyDescent="0.6">
      <c r="A153" s="82"/>
      <c r="B153" s="7" t="s">
        <v>144</v>
      </c>
      <c r="C153" s="10">
        <v>23</v>
      </c>
      <c r="D153" s="9">
        <v>195</v>
      </c>
      <c r="E153" s="44">
        <f t="shared" ref="E153" si="94">IFERROR(D153/C153,"")</f>
        <v>8.4782608695652169</v>
      </c>
      <c r="F153" s="10">
        <v>84</v>
      </c>
      <c r="G153" s="9">
        <v>359</v>
      </c>
      <c r="H153" s="44">
        <f t="shared" ref="H153" si="95">IFERROR(G153/F153,"")</f>
        <v>4.2738095238095237</v>
      </c>
      <c r="I153" s="10">
        <v>25</v>
      </c>
      <c r="J153" s="9">
        <v>195</v>
      </c>
      <c r="K153" s="44">
        <f t="shared" ref="K153" si="96">IFERROR(J153/I153,"")</f>
        <v>7.8</v>
      </c>
      <c r="L153" s="10">
        <v>26</v>
      </c>
      <c r="M153" s="9">
        <v>205</v>
      </c>
      <c r="N153" s="44">
        <f t="shared" ref="N153" si="97">IFERROR(M153/L153,"")</f>
        <v>7.884615384615385</v>
      </c>
      <c r="O153" s="10">
        <v>0</v>
      </c>
      <c r="P153" s="9">
        <v>0</v>
      </c>
      <c r="Q153" s="44" t="str">
        <f t="shared" ref="Q153" si="98">IFERROR(P153/O153,"")</f>
        <v/>
      </c>
      <c r="R153" s="21"/>
    </row>
    <row r="154" spans="1:18" x14ac:dyDescent="0.6">
      <c r="A154" s="80" t="s">
        <v>155</v>
      </c>
      <c r="B154" s="22" t="s">
        <v>107</v>
      </c>
      <c r="C154" s="10"/>
      <c r="D154" s="11"/>
      <c r="E154" s="11"/>
      <c r="F154" s="10"/>
      <c r="G154" s="11"/>
      <c r="H154" s="11"/>
      <c r="I154" s="10"/>
      <c r="J154" s="11"/>
      <c r="K154" s="11"/>
      <c r="L154" s="10"/>
      <c r="M154" s="11"/>
      <c r="N154" s="11"/>
      <c r="O154" s="10"/>
      <c r="P154" s="11"/>
      <c r="Q154" s="11"/>
      <c r="R154" s="21"/>
    </row>
    <row r="155" spans="1:18" x14ac:dyDescent="0.6">
      <c r="A155" s="81"/>
      <c r="B155" s="7" t="s">
        <v>130</v>
      </c>
      <c r="C155" s="10">
        <v>2</v>
      </c>
      <c r="D155" s="11"/>
      <c r="E155" s="11"/>
      <c r="F155" s="10">
        <v>2</v>
      </c>
      <c r="G155" s="11"/>
      <c r="H155" s="11"/>
      <c r="I155" s="10">
        <v>0</v>
      </c>
      <c r="J155" s="11"/>
      <c r="K155" s="11"/>
      <c r="L155" s="10">
        <v>2</v>
      </c>
      <c r="M155" s="11"/>
      <c r="N155" s="11"/>
      <c r="O155" s="10">
        <v>0</v>
      </c>
      <c r="P155" s="11"/>
      <c r="Q155" s="11"/>
      <c r="R155" s="21"/>
    </row>
    <row r="156" spans="1:18" x14ac:dyDescent="0.6">
      <c r="A156" s="82"/>
      <c r="B156" s="7" t="s">
        <v>144</v>
      </c>
      <c r="C156" s="10">
        <v>2</v>
      </c>
      <c r="D156" s="9">
        <v>10</v>
      </c>
      <c r="E156" s="44">
        <f t="shared" ref="E156" si="99">IFERROR(D156/C156,"")</f>
        <v>5</v>
      </c>
      <c r="F156" s="10">
        <v>2</v>
      </c>
      <c r="G156" s="9">
        <v>10</v>
      </c>
      <c r="H156" s="44">
        <f t="shared" ref="H156" si="100">IFERROR(G156/F156,"")</f>
        <v>5</v>
      </c>
      <c r="I156" s="10">
        <v>0</v>
      </c>
      <c r="J156" s="9">
        <v>0</v>
      </c>
      <c r="K156" s="44" t="str">
        <f t="shared" ref="K156" si="101">IFERROR(J156/I156,"")</f>
        <v/>
      </c>
      <c r="L156" s="10">
        <v>2</v>
      </c>
      <c r="M156" s="9">
        <v>10</v>
      </c>
      <c r="N156" s="44">
        <f t="shared" ref="N156" si="102">IFERROR(M156/L156,"")</f>
        <v>5</v>
      </c>
      <c r="O156" s="10">
        <v>0</v>
      </c>
      <c r="P156" s="9">
        <v>0</v>
      </c>
      <c r="Q156" s="44" t="str">
        <f t="shared" ref="Q156" si="103">IFERROR(P156/O156,"")</f>
        <v/>
      </c>
      <c r="R156" s="21"/>
    </row>
    <row r="157" spans="1:18" x14ac:dyDescent="0.6">
      <c r="A157" s="80" t="s">
        <v>156</v>
      </c>
      <c r="B157" s="22" t="s">
        <v>108</v>
      </c>
      <c r="C157" s="10"/>
      <c r="D157" s="11"/>
      <c r="E157" s="11"/>
      <c r="F157" s="10"/>
      <c r="G157" s="11"/>
      <c r="H157" s="11"/>
      <c r="I157" s="10"/>
      <c r="J157" s="11"/>
      <c r="K157" s="11"/>
      <c r="L157" s="10"/>
      <c r="M157" s="11"/>
      <c r="N157" s="11"/>
      <c r="O157" s="10"/>
      <c r="P157" s="11"/>
      <c r="Q157" s="11"/>
      <c r="R157" s="21"/>
    </row>
    <row r="158" spans="1:18" x14ac:dyDescent="0.6">
      <c r="A158" s="81"/>
      <c r="B158" s="7" t="s">
        <v>130</v>
      </c>
      <c r="C158" s="10">
        <v>1</v>
      </c>
      <c r="D158" s="11"/>
      <c r="E158" s="11"/>
      <c r="F158" s="10">
        <v>1</v>
      </c>
      <c r="G158" s="11"/>
      <c r="H158" s="11"/>
      <c r="I158" s="10">
        <v>0</v>
      </c>
      <c r="J158" s="11"/>
      <c r="K158" s="11"/>
      <c r="L158" s="10">
        <v>2.5</v>
      </c>
      <c r="M158" s="11"/>
      <c r="N158" s="11"/>
      <c r="O158" s="10">
        <v>0</v>
      </c>
      <c r="P158" s="11"/>
      <c r="Q158" s="11"/>
      <c r="R158" s="21"/>
    </row>
    <row r="159" spans="1:18" x14ac:dyDescent="0.6">
      <c r="A159" s="82"/>
      <c r="B159" s="7" t="s">
        <v>144</v>
      </c>
      <c r="C159" s="10">
        <v>1</v>
      </c>
      <c r="D159" s="9">
        <v>5</v>
      </c>
      <c r="E159" s="44">
        <f t="shared" ref="E159" si="104">IFERROR(D159/C159,"")</f>
        <v>5</v>
      </c>
      <c r="F159" s="10">
        <v>1</v>
      </c>
      <c r="G159" s="9">
        <v>5</v>
      </c>
      <c r="H159" s="44">
        <f t="shared" ref="H159" si="105">IFERROR(G159/F159,"")</f>
        <v>5</v>
      </c>
      <c r="I159" s="10">
        <v>0</v>
      </c>
      <c r="J159" s="9">
        <v>0</v>
      </c>
      <c r="K159" s="44" t="str">
        <f t="shared" ref="K159" si="106">IFERROR(J159/I159,"")</f>
        <v/>
      </c>
      <c r="L159" s="10">
        <v>1</v>
      </c>
      <c r="M159" s="9">
        <v>5</v>
      </c>
      <c r="N159" s="44">
        <f t="shared" ref="N159" si="107">IFERROR(M159/L159,"")</f>
        <v>5</v>
      </c>
      <c r="O159" s="10">
        <v>0</v>
      </c>
      <c r="P159" s="9">
        <v>0</v>
      </c>
      <c r="Q159" s="44" t="str">
        <f t="shared" ref="Q159" si="108">IFERROR(P159/O159,"")</f>
        <v/>
      </c>
      <c r="R159" s="21"/>
    </row>
    <row r="160" spans="1:18" x14ac:dyDescent="0.6">
      <c r="A160" s="80" t="s">
        <v>157</v>
      </c>
      <c r="B160" s="22" t="s">
        <v>109</v>
      </c>
      <c r="C160" s="10"/>
      <c r="D160" s="11"/>
      <c r="E160" s="11"/>
      <c r="F160" s="10"/>
      <c r="G160" s="11"/>
      <c r="H160" s="11"/>
      <c r="I160" s="10"/>
      <c r="J160" s="11"/>
      <c r="K160" s="11"/>
      <c r="L160" s="10"/>
      <c r="M160" s="11"/>
      <c r="N160" s="11"/>
      <c r="O160" s="10"/>
      <c r="P160" s="11"/>
      <c r="Q160" s="11"/>
      <c r="R160" s="21"/>
    </row>
    <row r="161" spans="1:18" x14ac:dyDescent="0.6">
      <c r="A161" s="81"/>
      <c r="B161" s="7" t="s">
        <v>130</v>
      </c>
      <c r="C161" s="10">
        <v>2</v>
      </c>
      <c r="D161" s="11"/>
      <c r="E161" s="11"/>
      <c r="F161" s="10">
        <v>2</v>
      </c>
      <c r="G161" s="11"/>
      <c r="H161" s="11"/>
      <c r="I161" s="10">
        <v>2</v>
      </c>
      <c r="J161" s="11"/>
      <c r="K161" s="11"/>
      <c r="L161" s="10">
        <v>5</v>
      </c>
      <c r="M161" s="11"/>
      <c r="N161" s="11"/>
      <c r="O161" s="10">
        <v>0</v>
      </c>
      <c r="P161" s="11"/>
      <c r="Q161" s="11"/>
      <c r="R161" s="21"/>
    </row>
    <row r="162" spans="1:18" x14ac:dyDescent="0.6">
      <c r="A162" s="82"/>
      <c r="B162" s="7" t="s">
        <v>144</v>
      </c>
      <c r="C162" s="10">
        <v>1</v>
      </c>
      <c r="D162" s="9">
        <v>8</v>
      </c>
      <c r="E162" s="44">
        <f t="shared" ref="E162" si="109">IFERROR(D162/C162,"")</f>
        <v>8</v>
      </c>
      <c r="F162" s="10">
        <v>2</v>
      </c>
      <c r="G162" s="9">
        <v>7</v>
      </c>
      <c r="H162" s="44">
        <f t="shared" ref="H162" si="110">IFERROR(G162/F162,"")</f>
        <v>3.5</v>
      </c>
      <c r="I162" s="10">
        <v>2</v>
      </c>
      <c r="J162" s="9">
        <v>10</v>
      </c>
      <c r="K162" s="44">
        <f t="shared" ref="K162" si="111">IFERROR(J162/I162,"")</f>
        <v>5</v>
      </c>
      <c r="L162" s="10">
        <v>2</v>
      </c>
      <c r="M162" s="9">
        <v>10</v>
      </c>
      <c r="N162" s="44">
        <f t="shared" ref="N162" si="112">IFERROR(M162/L162,"")</f>
        <v>5</v>
      </c>
      <c r="O162" s="10">
        <v>0</v>
      </c>
      <c r="P162" s="9">
        <v>0</v>
      </c>
      <c r="Q162" s="44" t="str">
        <f t="shared" ref="Q162" si="113">IFERROR(P162/O162,"")</f>
        <v/>
      </c>
      <c r="R162" s="21"/>
    </row>
    <row r="163" spans="1:18" x14ac:dyDescent="0.6">
      <c r="A163" s="80" t="s">
        <v>158</v>
      </c>
      <c r="B163" s="22" t="s">
        <v>110</v>
      </c>
      <c r="C163" s="10"/>
      <c r="D163" s="11"/>
      <c r="E163" s="11"/>
      <c r="F163" s="10"/>
      <c r="G163" s="11"/>
      <c r="H163" s="11"/>
      <c r="I163" s="10"/>
      <c r="J163" s="11"/>
      <c r="K163" s="11"/>
      <c r="L163" s="10"/>
      <c r="M163" s="11"/>
      <c r="N163" s="11"/>
      <c r="O163" s="10"/>
      <c r="P163" s="11"/>
      <c r="Q163" s="11"/>
      <c r="R163" s="21"/>
    </row>
    <row r="164" spans="1:18" x14ac:dyDescent="0.6">
      <c r="A164" s="81"/>
      <c r="B164" s="7" t="s">
        <v>130</v>
      </c>
      <c r="C164" s="10">
        <v>0</v>
      </c>
      <c r="D164" s="11"/>
      <c r="E164" s="11"/>
      <c r="F164" s="10">
        <v>0</v>
      </c>
      <c r="G164" s="11"/>
      <c r="H164" s="11"/>
      <c r="I164" s="10">
        <v>0</v>
      </c>
      <c r="J164" s="11"/>
      <c r="K164" s="11"/>
      <c r="L164" s="10">
        <v>0</v>
      </c>
      <c r="M164" s="11"/>
      <c r="N164" s="11"/>
      <c r="O164" s="10">
        <v>0</v>
      </c>
      <c r="P164" s="11"/>
      <c r="Q164" s="11"/>
      <c r="R164" s="21"/>
    </row>
    <row r="165" spans="1:18" x14ac:dyDescent="0.6">
      <c r="A165" s="82"/>
      <c r="B165" s="7" t="s">
        <v>144</v>
      </c>
      <c r="C165" s="10">
        <v>0</v>
      </c>
      <c r="D165" s="9">
        <v>0</v>
      </c>
      <c r="E165" s="44" t="str">
        <f t="shared" ref="E165" si="114">IFERROR(D165/C165,"")</f>
        <v/>
      </c>
      <c r="F165" s="10">
        <v>0</v>
      </c>
      <c r="G165" s="9">
        <v>0</v>
      </c>
      <c r="H165" s="44" t="str">
        <f t="shared" ref="H165" si="115">IFERROR(G165/F165,"")</f>
        <v/>
      </c>
      <c r="I165" s="10">
        <v>0</v>
      </c>
      <c r="J165" s="9">
        <v>0</v>
      </c>
      <c r="K165" s="44" t="str">
        <f t="shared" ref="K165" si="116">IFERROR(J165/I165,"")</f>
        <v/>
      </c>
      <c r="L165" s="10">
        <v>0</v>
      </c>
      <c r="M165" s="9">
        <v>0</v>
      </c>
      <c r="N165" s="44" t="str">
        <f t="shared" ref="N165" si="117">IFERROR(M165/L165,"")</f>
        <v/>
      </c>
      <c r="O165" s="10">
        <v>0</v>
      </c>
      <c r="P165" s="9">
        <v>0</v>
      </c>
      <c r="Q165" s="44" t="str">
        <f t="shared" ref="Q165" si="118">IFERROR(P165/O165,"")</f>
        <v/>
      </c>
      <c r="R165" s="21"/>
    </row>
    <row r="166" spans="1:18" x14ac:dyDescent="0.6">
      <c r="A166" s="80" t="s">
        <v>159</v>
      </c>
      <c r="B166" s="22" t="s">
        <v>111</v>
      </c>
      <c r="C166" s="10"/>
      <c r="D166" s="11"/>
      <c r="E166" s="11"/>
      <c r="F166" s="10"/>
      <c r="G166" s="11"/>
      <c r="H166" s="11"/>
      <c r="I166" s="10"/>
      <c r="J166" s="11"/>
      <c r="K166" s="11"/>
      <c r="L166" s="10"/>
      <c r="M166" s="11"/>
      <c r="N166" s="11"/>
      <c r="O166" s="10"/>
      <c r="P166" s="11"/>
      <c r="Q166" s="11"/>
      <c r="R166" s="21"/>
    </row>
    <row r="167" spans="1:18" x14ac:dyDescent="0.6">
      <c r="A167" s="81"/>
      <c r="B167" s="7" t="s">
        <v>130</v>
      </c>
      <c r="C167" s="10">
        <v>0</v>
      </c>
      <c r="D167" s="11"/>
      <c r="E167" s="11"/>
      <c r="F167" s="10">
        <v>4</v>
      </c>
      <c r="G167" s="11"/>
      <c r="H167" s="11"/>
      <c r="I167" s="10">
        <v>1</v>
      </c>
      <c r="J167" s="11"/>
      <c r="K167" s="11"/>
      <c r="L167" s="10">
        <v>12</v>
      </c>
      <c r="M167" s="11"/>
      <c r="N167" s="11"/>
      <c r="O167" s="10">
        <v>0</v>
      </c>
      <c r="P167" s="11"/>
      <c r="Q167" s="11"/>
      <c r="R167" s="21"/>
    </row>
    <row r="168" spans="1:18" x14ac:dyDescent="0.6">
      <c r="A168" s="82"/>
      <c r="B168" s="7" t="s">
        <v>144</v>
      </c>
      <c r="C168" s="10">
        <v>0</v>
      </c>
      <c r="D168" s="9">
        <v>0</v>
      </c>
      <c r="E168" s="44" t="str">
        <f t="shared" ref="E168" si="119">IFERROR(D168/C168,"")</f>
        <v/>
      </c>
      <c r="F168" s="10">
        <v>3</v>
      </c>
      <c r="G168" s="9">
        <v>20</v>
      </c>
      <c r="H168" s="44">
        <f t="shared" ref="H168" si="120">IFERROR(G168/F168,"")</f>
        <v>6.666666666666667</v>
      </c>
      <c r="I168" s="10">
        <v>1</v>
      </c>
      <c r="J168" s="9">
        <v>5</v>
      </c>
      <c r="K168" s="44">
        <f t="shared" ref="K168" si="121">IFERROR(J168/I168,"")</f>
        <v>5</v>
      </c>
      <c r="L168" s="10">
        <v>5</v>
      </c>
      <c r="M168" s="9">
        <v>25</v>
      </c>
      <c r="N168" s="44">
        <f t="shared" ref="N168" si="122">IFERROR(M168/L168,"")</f>
        <v>5</v>
      </c>
      <c r="O168" s="10">
        <v>0</v>
      </c>
      <c r="P168" s="9">
        <v>0</v>
      </c>
      <c r="Q168" s="44" t="str">
        <f t="shared" ref="Q168" si="123">IFERROR(P168/O168,"")</f>
        <v/>
      </c>
      <c r="R168" s="21"/>
    </row>
    <row r="169" spans="1:18" x14ac:dyDescent="0.6">
      <c r="A169" s="90" t="s">
        <v>160</v>
      </c>
      <c r="B169" s="90"/>
      <c r="C169" s="41"/>
      <c r="D169" s="42"/>
      <c r="E169" s="42"/>
      <c r="F169" s="41"/>
      <c r="G169" s="42"/>
      <c r="H169" s="42"/>
      <c r="I169" s="41"/>
      <c r="J169" s="42"/>
      <c r="K169" s="42"/>
      <c r="L169" s="41"/>
      <c r="M169" s="42"/>
      <c r="N169" s="42"/>
      <c r="O169" s="41"/>
      <c r="P169" s="42"/>
      <c r="Q169" s="42"/>
      <c r="R169" s="38"/>
    </row>
    <row r="170" spans="1:18" x14ac:dyDescent="0.6">
      <c r="A170" s="91" t="s">
        <v>120</v>
      </c>
      <c r="B170" s="91"/>
      <c r="C170" s="39">
        <f>C140+C143+C146+C149+C152+C155+C158+C161+C164+C167</f>
        <v>717</v>
      </c>
      <c r="D170" s="38"/>
      <c r="E170" s="38"/>
      <c r="F170" s="39">
        <f t="shared" ref="F170:O170" si="124">F140+F143+F146+F149+F152+F155+F158+F161+F164+F167</f>
        <v>1075</v>
      </c>
      <c r="G170" s="38"/>
      <c r="H170" s="38"/>
      <c r="I170" s="39">
        <f t="shared" si="124"/>
        <v>1022</v>
      </c>
      <c r="J170" s="38"/>
      <c r="K170" s="38"/>
      <c r="L170" s="39">
        <f t="shared" si="124"/>
        <v>1138.5</v>
      </c>
      <c r="M170" s="38"/>
      <c r="N170" s="38"/>
      <c r="O170" s="39">
        <f t="shared" si="124"/>
        <v>0</v>
      </c>
      <c r="P170" s="38"/>
      <c r="Q170" s="38"/>
      <c r="R170" s="38"/>
    </row>
    <row r="171" spans="1:18" x14ac:dyDescent="0.6">
      <c r="A171" s="91" t="s">
        <v>143</v>
      </c>
      <c r="B171" s="91"/>
      <c r="C171" s="39">
        <f>C141+C144+C147+C150+C153+C156+C159+C162+C165+C168</f>
        <v>392</v>
      </c>
      <c r="D171" s="40">
        <f t="shared" ref="D171:P171" si="125">D141+D144+D147+D150+D153+D156+D159+D162+D165+D168</f>
        <v>2795</v>
      </c>
      <c r="E171" s="40">
        <f t="shared" ref="E171" si="126">IFERROR(D171/C171,"")</f>
        <v>7.1301020408163263</v>
      </c>
      <c r="F171" s="39">
        <f t="shared" si="125"/>
        <v>946</v>
      </c>
      <c r="G171" s="40">
        <f t="shared" si="125"/>
        <v>4026</v>
      </c>
      <c r="H171" s="40">
        <f t="shared" ref="H171" si="127">IFERROR(G171/F171,"")</f>
        <v>4.2558139534883717</v>
      </c>
      <c r="I171" s="39">
        <f t="shared" si="125"/>
        <v>906</v>
      </c>
      <c r="J171" s="40">
        <f t="shared" si="125"/>
        <v>4252</v>
      </c>
      <c r="K171" s="40">
        <f t="shared" ref="K171" si="128">IFERROR(J171/I171,"")</f>
        <v>4.6931567328918327</v>
      </c>
      <c r="L171" s="39">
        <f t="shared" si="125"/>
        <v>926</v>
      </c>
      <c r="M171" s="40">
        <f t="shared" si="125"/>
        <v>4686</v>
      </c>
      <c r="N171" s="40">
        <f t="shared" ref="N171" si="129">IFERROR(M171/L171,"")</f>
        <v>5.0604751619870409</v>
      </c>
      <c r="O171" s="39">
        <f t="shared" si="125"/>
        <v>0</v>
      </c>
      <c r="P171" s="40">
        <f t="shared" si="125"/>
        <v>0</v>
      </c>
      <c r="Q171" s="40" t="str">
        <f t="shared" ref="Q171" si="130">IFERROR(P171/O171,"")</f>
        <v/>
      </c>
      <c r="R171" s="38"/>
    </row>
    <row r="172" spans="1:18" ht="21" x14ac:dyDescent="0.6">
      <c r="A172" s="92" t="s">
        <v>161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31"/>
    </row>
    <row r="173" spans="1:18" x14ac:dyDescent="0.6">
      <c r="A173" s="80" t="s">
        <v>164</v>
      </c>
      <c r="B173" s="22" t="s">
        <v>112</v>
      </c>
      <c r="C173" s="21"/>
      <c r="D173" s="35"/>
      <c r="E173" s="35"/>
      <c r="F173" s="21"/>
      <c r="G173" s="35"/>
      <c r="H173" s="35"/>
      <c r="I173" s="21"/>
      <c r="J173" s="35"/>
      <c r="K173" s="35"/>
      <c r="L173" s="21"/>
      <c r="M173" s="35"/>
      <c r="N173" s="35"/>
      <c r="O173" s="21"/>
      <c r="P173" s="35"/>
      <c r="Q173" s="35"/>
      <c r="R173" s="21"/>
    </row>
    <row r="174" spans="1:18" x14ac:dyDescent="0.6">
      <c r="A174" s="81"/>
      <c r="B174" s="7" t="s">
        <v>130</v>
      </c>
      <c r="C174" s="10">
        <v>3</v>
      </c>
      <c r="D174" s="11"/>
      <c r="E174" s="11"/>
      <c r="F174" s="10">
        <v>3</v>
      </c>
      <c r="G174" s="11"/>
      <c r="H174" s="11"/>
      <c r="I174" s="10">
        <v>80</v>
      </c>
      <c r="J174" s="11"/>
      <c r="K174" s="11"/>
      <c r="L174" s="10">
        <v>15</v>
      </c>
      <c r="M174" s="11"/>
      <c r="N174" s="11"/>
      <c r="O174" s="10">
        <v>0</v>
      </c>
      <c r="P174" s="11"/>
      <c r="Q174" s="11"/>
      <c r="R174" s="21"/>
    </row>
    <row r="175" spans="1:18" x14ac:dyDescent="0.6">
      <c r="A175" s="82"/>
      <c r="B175" s="7" t="s">
        <v>144</v>
      </c>
      <c r="C175" s="10">
        <v>2</v>
      </c>
      <c r="D175" s="9">
        <v>12</v>
      </c>
      <c r="E175" s="44">
        <f t="shared" ref="E175" si="131">IFERROR(D175/C175,"")</f>
        <v>6</v>
      </c>
      <c r="F175" s="10">
        <v>2</v>
      </c>
      <c r="G175" s="9">
        <v>17</v>
      </c>
      <c r="H175" s="44">
        <f t="shared" ref="H175" si="132">IFERROR(G175/F175,"")</f>
        <v>8.5</v>
      </c>
      <c r="I175" s="10">
        <v>70</v>
      </c>
      <c r="J175" s="9">
        <v>667</v>
      </c>
      <c r="K175" s="44">
        <f t="shared" ref="K175" si="133">IFERROR(J175/I175,"")</f>
        <v>9.5285714285714285</v>
      </c>
      <c r="L175" s="10">
        <v>5</v>
      </c>
      <c r="M175" s="9">
        <v>42</v>
      </c>
      <c r="N175" s="44">
        <f t="shared" ref="N175" si="134">IFERROR(M175/L175,"")</f>
        <v>8.4</v>
      </c>
      <c r="O175" s="10">
        <v>0</v>
      </c>
      <c r="P175" s="9">
        <v>0</v>
      </c>
      <c r="Q175" s="44" t="str">
        <f t="shared" ref="Q175" si="135">IFERROR(P175/O175,"")</f>
        <v/>
      </c>
      <c r="R175" s="21"/>
    </row>
    <row r="176" spans="1:18" x14ac:dyDescent="0.6">
      <c r="A176" s="80" t="s">
        <v>165</v>
      </c>
      <c r="B176" s="22" t="s">
        <v>113</v>
      </c>
      <c r="C176" s="10"/>
      <c r="D176" s="11"/>
      <c r="E176" s="11"/>
      <c r="F176" s="10"/>
      <c r="G176" s="11"/>
      <c r="H176" s="11"/>
      <c r="I176" s="10"/>
      <c r="J176" s="11"/>
      <c r="K176" s="11"/>
      <c r="L176" s="10"/>
      <c r="M176" s="11"/>
      <c r="N176" s="11"/>
      <c r="O176" s="10"/>
      <c r="P176" s="11"/>
      <c r="Q176" s="11"/>
      <c r="R176" s="21"/>
    </row>
    <row r="177" spans="1:18" x14ac:dyDescent="0.6">
      <c r="A177" s="81"/>
      <c r="B177" s="7" t="s">
        <v>130</v>
      </c>
      <c r="C177" s="10">
        <v>12</v>
      </c>
      <c r="D177" s="11"/>
      <c r="E177" s="11"/>
      <c r="F177" s="10">
        <v>10</v>
      </c>
      <c r="G177" s="11"/>
      <c r="H177" s="11"/>
      <c r="I177" s="10">
        <v>270</v>
      </c>
      <c r="J177" s="11"/>
      <c r="K177" s="11"/>
      <c r="L177" s="10">
        <v>285</v>
      </c>
      <c r="M177" s="11"/>
      <c r="N177" s="11"/>
      <c r="O177" s="10">
        <v>0</v>
      </c>
      <c r="P177" s="11"/>
      <c r="Q177" s="11"/>
      <c r="R177" s="21"/>
    </row>
    <row r="178" spans="1:18" x14ac:dyDescent="0.6">
      <c r="A178" s="82"/>
      <c r="B178" s="7" t="s">
        <v>144</v>
      </c>
      <c r="C178" s="10">
        <v>11</v>
      </c>
      <c r="D178" s="9">
        <v>120</v>
      </c>
      <c r="E178" s="44">
        <f t="shared" ref="E178" si="136">IFERROR(D178/C178,"")</f>
        <v>10.909090909090908</v>
      </c>
      <c r="F178" s="10">
        <v>9</v>
      </c>
      <c r="G178" s="9">
        <v>113</v>
      </c>
      <c r="H178" s="44">
        <f t="shared" ref="H178" si="137">IFERROR(G178/F178,"")</f>
        <v>12.555555555555555</v>
      </c>
      <c r="I178" s="10">
        <v>260</v>
      </c>
      <c r="J178" s="9">
        <v>3219</v>
      </c>
      <c r="K178" s="44">
        <f t="shared" ref="K178" si="138">IFERROR(J178/I178,"")</f>
        <v>12.38076923076923</v>
      </c>
      <c r="L178" s="10">
        <v>265</v>
      </c>
      <c r="M178" s="9">
        <v>3350</v>
      </c>
      <c r="N178" s="44">
        <f t="shared" ref="N178" si="139">IFERROR(M178/L178,"")</f>
        <v>12.641509433962264</v>
      </c>
      <c r="O178" s="10">
        <v>0</v>
      </c>
      <c r="P178" s="9">
        <v>0</v>
      </c>
      <c r="Q178" s="44" t="str">
        <f t="shared" ref="Q178" si="140">IFERROR(P178/O178,"")</f>
        <v/>
      </c>
      <c r="R178" s="21"/>
    </row>
    <row r="179" spans="1:18" x14ac:dyDescent="0.6">
      <c r="A179" s="80" t="s">
        <v>166</v>
      </c>
      <c r="B179" s="22" t="s">
        <v>114</v>
      </c>
      <c r="C179" s="10"/>
      <c r="D179" s="11"/>
      <c r="E179" s="11"/>
      <c r="F179" s="10"/>
      <c r="G179" s="11"/>
      <c r="H179" s="11"/>
      <c r="I179" s="10"/>
      <c r="J179" s="11"/>
      <c r="K179" s="11"/>
      <c r="L179" s="10"/>
      <c r="M179" s="11"/>
      <c r="N179" s="11"/>
      <c r="O179" s="10"/>
      <c r="P179" s="11"/>
      <c r="Q179" s="11"/>
      <c r="R179" s="21"/>
    </row>
    <row r="180" spans="1:18" x14ac:dyDescent="0.6">
      <c r="A180" s="81"/>
      <c r="B180" s="7" t="s">
        <v>130</v>
      </c>
      <c r="C180" s="10">
        <v>3</v>
      </c>
      <c r="D180" s="11"/>
      <c r="E180" s="11"/>
      <c r="F180" s="10">
        <v>25</v>
      </c>
      <c r="G180" s="11"/>
      <c r="H180" s="11"/>
      <c r="I180" s="10">
        <v>98</v>
      </c>
      <c r="J180" s="11"/>
      <c r="K180" s="11"/>
      <c r="L180" s="10">
        <v>98</v>
      </c>
      <c r="M180" s="11"/>
      <c r="N180" s="11"/>
      <c r="O180" s="10">
        <v>0</v>
      </c>
      <c r="P180" s="11"/>
      <c r="Q180" s="11"/>
      <c r="R180" s="21"/>
    </row>
    <row r="181" spans="1:18" x14ac:dyDescent="0.6">
      <c r="A181" s="82"/>
      <c r="B181" s="7" t="s">
        <v>144</v>
      </c>
      <c r="C181" s="10">
        <v>2</v>
      </c>
      <c r="D181" s="9">
        <v>20</v>
      </c>
      <c r="E181" s="44">
        <f t="shared" ref="E181" si="141">IFERROR(D181/C181,"")</f>
        <v>10</v>
      </c>
      <c r="F181" s="10">
        <v>19</v>
      </c>
      <c r="G181" s="9">
        <v>193</v>
      </c>
      <c r="H181" s="44">
        <f t="shared" ref="H181" si="142">IFERROR(G181/F181,"")</f>
        <v>10.157894736842104</v>
      </c>
      <c r="I181" s="10">
        <v>86</v>
      </c>
      <c r="J181" s="9">
        <v>752</v>
      </c>
      <c r="K181" s="44">
        <f t="shared" ref="K181" si="143">IFERROR(J181/I181,"")</f>
        <v>8.7441860465116275</v>
      </c>
      <c r="L181" s="10">
        <v>90</v>
      </c>
      <c r="M181" s="9">
        <v>802</v>
      </c>
      <c r="N181" s="44">
        <f t="shared" ref="N181" si="144">IFERROR(M181/L181,"")</f>
        <v>8.9111111111111114</v>
      </c>
      <c r="O181" s="10">
        <v>0</v>
      </c>
      <c r="P181" s="9">
        <v>0</v>
      </c>
      <c r="Q181" s="44" t="str">
        <f t="shared" ref="Q181" si="145">IFERROR(P181/O181,"")</f>
        <v/>
      </c>
      <c r="R181" s="21"/>
    </row>
    <row r="182" spans="1:18" x14ac:dyDescent="0.6">
      <c r="A182" s="80" t="s">
        <v>167</v>
      </c>
      <c r="B182" s="22" t="s">
        <v>115</v>
      </c>
      <c r="C182" s="10"/>
      <c r="D182" s="11"/>
      <c r="E182" s="11"/>
      <c r="F182" s="10"/>
      <c r="G182" s="11"/>
      <c r="H182" s="11"/>
      <c r="I182" s="10"/>
      <c r="J182" s="11"/>
      <c r="K182" s="11"/>
      <c r="L182" s="10"/>
      <c r="M182" s="11"/>
      <c r="N182" s="11"/>
      <c r="O182" s="10"/>
      <c r="P182" s="11"/>
      <c r="Q182" s="11"/>
      <c r="R182" s="21"/>
    </row>
    <row r="183" spans="1:18" x14ac:dyDescent="0.6">
      <c r="A183" s="81"/>
      <c r="B183" s="7" t="s">
        <v>130</v>
      </c>
      <c r="C183" s="10">
        <v>10</v>
      </c>
      <c r="D183" s="11"/>
      <c r="E183" s="11"/>
      <c r="F183" s="10">
        <v>10</v>
      </c>
      <c r="G183" s="11"/>
      <c r="H183" s="11"/>
      <c r="I183" s="10">
        <v>98</v>
      </c>
      <c r="J183" s="11"/>
      <c r="K183" s="11"/>
      <c r="L183" s="10">
        <v>115</v>
      </c>
      <c r="M183" s="11"/>
      <c r="N183" s="11"/>
      <c r="O183" s="10">
        <v>0</v>
      </c>
      <c r="P183" s="11"/>
      <c r="Q183" s="11"/>
      <c r="R183" s="21"/>
    </row>
    <row r="184" spans="1:18" x14ac:dyDescent="0.6">
      <c r="A184" s="82"/>
      <c r="B184" s="7" t="s">
        <v>144</v>
      </c>
      <c r="C184" s="10">
        <v>9</v>
      </c>
      <c r="D184" s="9">
        <v>104</v>
      </c>
      <c r="E184" s="44">
        <f t="shared" ref="E184" si="146">IFERROR(D184/C184,"")</f>
        <v>11.555555555555555</v>
      </c>
      <c r="F184" s="10">
        <v>10</v>
      </c>
      <c r="G184" s="9">
        <v>114</v>
      </c>
      <c r="H184" s="44">
        <f t="shared" ref="H184" si="147">IFERROR(G184/F184,"")</f>
        <v>11.4</v>
      </c>
      <c r="I184" s="10">
        <v>85</v>
      </c>
      <c r="J184" s="9">
        <v>996</v>
      </c>
      <c r="K184" s="44">
        <f t="shared" ref="K184" si="148">IFERROR(J184/I184,"")</f>
        <v>11.717647058823529</v>
      </c>
      <c r="L184" s="10">
        <v>90</v>
      </c>
      <c r="M184" s="9">
        <v>1050</v>
      </c>
      <c r="N184" s="44">
        <f t="shared" ref="N184" si="149">IFERROR(M184/L184,"")</f>
        <v>11.666666666666666</v>
      </c>
      <c r="O184" s="10">
        <v>0</v>
      </c>
      <c r="P184" s="9">
        <v>0</v>
      </c>
      <c r="Q184" s="44" t="str">
        <f t="shared" ref="Q184" si="150">IFERROR(P184/O184,"")</f>
        <v/>
      </c>
      <c r="R184" s="21"/>
    </row>
    <row r="185" spans="1:18" x14ac:dyDescent="0.6">
      <c r="A185" s="80" t="s">
        <v>168</v>
      </c>
      <c r="B185" s="22" t="s">
        <v>116</v>
      </c>
      <c r="C185" s="10"/>
      <c r="D185" s="11"/>
      <c r="E185" s="11"/>
      <c r="F185" s="10"/>
      <c r="G185" s="11"/>
      <c r="H185" s="11"/>
      <c r="I185" s="10"/>
      <c r="J185" s="11"/>
      <c r="K185" s="11"/>
      <c r="L185" s="10"/>
      <c r="M185" s="11"/>
      <c r="N185" s="11"/>
      <c r="O185" s="10"/>
      <c r="P185" s="11"/>
      <c r="Q185" s="11"/>
      <c r="R185" s="21"/>
    </row>
    <row r="186" spans="1:18" x14ac:dyDescent="0.6">
      <c r="A186" s="81"/>
      <c r="B186" s="7" t="s">
        <v>130</v>
      </c>
      <c r="C186" s="10">
        <v>3</v>
      </c>
      <c r="D186" s="11"/>
      <c r="E186" s="11"/>
      <c r="F186" s="10">
        <v>1</v>
      </c>
      <c r="G186" s="11"/>
      <c r="H186" s="11"/>
      <c r="I186" s="10">
        <v>105</v>
      </c>
      <c r="J186" s="11"/>
      <c r="K186" s="11"/>
      <c r="L186" s="10">
        <v>105</v>
      </c>
      <c r="M186" s="11"/>
      <c r="N186" s="11"/>
      <c r="O186" s="10">
        <v>0</v>
      </c>
      <c r="P186" s="11"/>
      <c r="Q186" s="11"/>
      <c r="R186" s="21"/>
    </row>
    <row r="187" spans="1:18" x14ac:dyDescent="0.6">
      <c r="A187" s="82"/>
      <c r="B187" s="7" t="s">
        <v>144</v>
      </c>
      <c r="C187" s="10">
        <v>2</v>
      </c>
      <c r="D187" s="9">
        <v>23</v>
      </c>
      <c r="E187" s="44">
        <f t="shared" ref="E187" si="151">IFERROR(D187/C187,"")</f>
        <v>11.5</v>
      </c>
      <c r="F187" s="10">
        <v>1</v>
      </c>
      <c r="G187" s="9">
        <v>12</v>
      </c>
      <c r="H187" s="44">
        <f t="shared" ref="H187" si="152">IFERROR(G187/F187,"")</f>
        <v>12</v>
      </c>
      <c r="I187" s="10">
        <v>93</v>
      </c>
      <c r="J187" s="9">
        <v>116</v>
      </c>
      <c r="K187" s="44">
        <f t="shared" ref="K187" si="153">IFERROR(J187/I187,"")</f>
        <v>1.2473118279569892</v>
      </c>
      <c r="L187" s="10">
        <v>95</v>
      </c>
      <c r="M187" s="9">
        <v>132</v>
      </c>
      <c r="N187" s="44">
        <f t="shared" ref="N187" si="154">IFERROR(M187/L187,"")</f>
        <v>1.3894736842105264</v>
      </c>
      <c r="O187" s="10">
        <v>0</v>
      </c>
      <c r="P187" s="9">
        <v>0</v>
      </c>
      <c r="Q187" s="44" t="str">
        <f t="shared" ref="Q187" si="155">IFERROR(P187/O187,"")</f>
        <v/>
      </c>
      <c r="R187" s="21"/>
    </row>
    <row r="188" spans="1:18" x14ac:dyDescent="0.6">
      <c r="A188" s="80" t="s">
        <v>169</v>
      </c>
      <c r="B188" s="22" t="s">
        <v>117</v>
      </c>
      <c r="C188" s="10"/>
      <c r="D188" s="11"/>
      <c r="E188" s="11"/>
      <c r="F188" s="10"/>
      <c r="G188" s="11"/>
      <c r="H188" s="11"/>
      <c r="I188" s="10"/>
      <c r="J188" s="11"/>
      <c r="K188" s="11"/>
      <c r="L188" s="10"/>
      <c r="M188" s="11"/>
      <c r="N188" s="11"/>
      <c r="O188" s="10"/>
      <c r="P188" s="11"/>
      <c r="Q188" s="11"/>
      <c r="R188" s="21"/>
    </row>
    <row r="189" spans="1:18" x14ac:dyDescent="0.6">
      <c r="A189" s="81"/>
      <c r="B189" s="7" t="s">
        <v>130</v>
      </c>
      <c r="C189" s="10">
        <v>0</v>
      </c>
      <c r="D189" s="11"/>
      <c r="E189" s="11"/>
      <c r="F189" s="10">
        <v>0</v>
      </c>
      <c r="G189" s="11"/>
      <c r="H189" s="11"/>
      <c r="I189" s="10">
        <v>65</v>
      </c>
      <c r="J189" s="11"/>
      <c r="K189" s="11"/>
      <c r="L189" s="10">
        <v>65</v>
      </c>
      <c r="M189" s="11"/>
      <c r="N189" s="11"/>
      <c r="O189" s="10">
        <v>0</v>
      </c>
      <c r="P189" s="11"/>
      <c r="Q189" s="11"/>
      <c r="R189" s="21"/>
    </row>
    <row r="190" spans="1:18" x14ac:dyDescent="0.6">
      <c r="A190" s="82"/>
      <c r="B190" s="7" t="s">
        <v>144</v>
      </c>
      <c r="C190" s="10">
        <v>0</v>
      </c>
      <c r="D190" s="9">
        <v>0</v>
      </c>
      <c r="E190" s="44" t="str">
        <f t="shared" ref="E190" si="156">IFERROR(D190/C190,"")</f>
        <v/>
      </c>
      <c r="F190" s="10">
        <v>0</v>
      </c>
      <c r="G190" s="9">
        <v>0</v>
      </c>
      <c r="H190" s="44" t="str">
        <f t="shared" ref="H190" si="157">IFERROR(G190/F190,"")</f>
        <v/>
      </c>
      <c r="I190" s="10">
        <v>60</v>
      </c>
      <c r="J190" s="9">
        <v>756</v>
      </c>
      <c r="K190" s="44">
        <f t="shared" ref="K190" si="158">IFERROR(J190/I190,"")</f>
        <v>12.6</v>
      </c>
      <c r="L190" s="10">
        <v>60</v>
      </c>
      <c r="M190" s="9">
        <v>756</v>
      </c>
      <c r="N190" s="44">
        <f t="shared" ref="N190" si="159">IFERROR(M190/L190,"")</f>
        <v>12.6</v>
      </c>
      <c r="O190" s="10">
        <v>0</v>
      </c>
      <c r="P190" s="9">
        <v>0</v>
      </c>
      <c r="Q190" s="44" t="str">
        <f t="shared" ref="Q190" si="160">IFERROR(P190/O190,"")</f>
        <v/>
      </c>
      <c r="R190" s="21"/>
    </row>
    <row r="191" spans="1:18" x14ac:dyDescent="0.6">
      <c r="A191" s="80" t="s">
        <v>170</v>
      </c>
      <c r="B191" s="22" t="s">
        <v>162</v>
      </c>
      <c r="C191" s="10"/>
      <c r="D191" s="11"/>
      <c r="E191" s="11"/>
      <c r="F191" s="10"/>
      <c r="G191" s="11"/>
      <c r="H191" s="11"/>
      <c r="I191" s="10"/>
      <c r="J191" s="11"/>
      <c r="K191" s="11"/>
      <c r="L191" s="10"/>
      <c r="M191" s="11"/>
      <c r="N191" s="11"/>
      <c r="O191" s="10"/>
      <c r="P191" s="11"/>
      <c r="Q191" s="11"/>
      <c r="R191" s="21"/>
    </row>
    <row r="192" spans="1:18" x14ac:dyDescent="0.6">
      <c r="A192" s="81"/>
      <c r="B192" s="7" t="s">
        <v>130</v>
      </c>
      <c r="C192" s="10">
        <v>0</v>
      </c>
      <c r="D192" s="11"/>
      <c r="E192" s="11"/>
      <c r="F192" s="10">
        <v>0</v>
      </c>
      <c r="G192" s="11"/>
      <c r="H192" s="11"/>
      <c r="I192" s="10">
        <v>245</v>
      </c>
      <c r="J192" s="11"/>
      <c r="K192" s="11"/>
      <c r="L192" s="10">
        <v>0</v>
      </c>
      <c r="M192" s="11"/>
      <c r="N192" s="11"/>
      <c r="O192" s="10">
        <v>0</v>
      </c>
      <c r="P192" s="11"/>
      <c r="Q192" s="11"/>
      <c r="R192" s="21"/>
    </row>
    <row r="193" spans="1:18" x14ac:dyDescent="0.6">
      <c r="A193" s="82"/>
      <c r="B193" s="7" t="s">
        <v>144</v>
      </c>
      <c r="C193" s="10">
        <v>0</v>
      </c>
      <c r="D193" s="9">
        <v>0</v>
      </c>
      <c r="E193" s="44" t="str">
        <f t="shared" ref="E193" si="161">IFERROR(D193/C193,"")</f>
        <v/>
      </c>
      <c r="F193" s="10">
        <v>0</v>
      </c>
      <c r="G193" s="9">
        <v>0</v>
      </c>
      <c r="H193" s="44" t="str">
        <f t="shared" ref="H193" si="162">IFERROR(G193/F193,"")</f>
        <v/>
      </c>
      <c r="I193" s="10">
        <v>65</v>
      </c>
      <c r="J193" s="9">
        <v>531</v>
      </c>
      <c r="K193" s="44">
        <f t="shared" ref="K193" si="163">IFERROR(J193/I193,"")</f>
        <v>8.1692307692307686</v>
      </c>
      <c r="L193" s="10">
        <v>3.2</v>
      </c>
      <c r="M193" s="9">
        <v>25.3</v>
      </c>
      <c r="N193" s="44">
        <f t="shared" ref="N193" si="164">IFERROR(M193/L193,"")</f>
        <v>7.90625</v>
      </c>
      <c r="O193" s="10">
        <v>0</v>
      </c>
      <c r="P193" s="9">
        <v>0</v>
      </c>
      <c r="Q193" s="44" t="str">
        <f t="shared" ref="Q193" si="165">IFERROR(P193/O193,"")</f>
        <v/>
      </c>
      <c r="R193" s="21"/>
    </row>
    <row r="194" spans="1:18" x14ac:dyDescent="0.6">
      <c r="A194" s="80" t="s">
        <v>171</v>
      </c>
      <c r="B194" s="22" t="s">
        <v>118</v>
      </c>
      <c r="C194" s="10"/>
      <c r="D194" s="11"/>
      <c r="E194" s="11"/>
      <c r="F194" s="10"/>
      <c r="G194" s="11"/>
      <c r="H194" s="11"/>
      <c r="I194" s="10"/>
      <c r="J194" s="11"/>
      <c r="K194" s="11"/>
      <c r="L194" s="10"/>
      <c r="M194" s="11"/>
      <c r="N194" s="11"/>
      <c r="O194" s="10"/>
      <c r="P194" s="11"/>
      <c r="Q194" s="11"/>
      <c r="R194" s="21"/>
    </row>
    <row r="195" spans="1:18" x14ac:dyDescent="0.6">
      <c r="A195" s="81"/>
      <c r="B195" s="7" t="s">
        <v>130</v>
      </c>
      <c r="C195" s="10">
        <v>0</v>
      </c>
      <c r="D195" s="11"/>
      <c r="E195" s="11"/>
      <c r="F195" s="10">
        <v>0</v>
      </c>
      <c r="G195" s="11"/>
      <c r="H195" s="11"/>
      <c r="I195" s="10">
        <v>0</v>
      </c>
      <c r="J195" s="11"/>
      <c r="K195" s="11"/>
      <c r="L195" s="10">
        <v>0</v>
      </c>
      <c r="M195" s="11"/>
      <c r="N195" s="11"/>
      <c r="O195" s="10">
        <v>0</v>
      </c>
      <c r="P195" s="11"/>
      <c r="Q195" s="11"/>
      <c r="R195" s="21"/>
    </row>
    <row r="196" spans="1:18" x14ac:dyDescent="0.6">
      <c r="A196" s="82"/>
      <c r="B196" s="7" t="s">
        <v>144</v>
      </c>
      <c r="C196" s="10">
        <v>0</v>
      </c>
      <c r="D196" s="9">
        <v>0</v>
      </c>
      <c r="E196" s="44" t="str">
        <f t="shared" ref="E196" si="166">IFERROR(D196/C196,"")</f>
        <v/>
      </c>
      <c r="F196" s="10">
        <v>0</v>
      </c>
      <c r="G196" s="9">
        <v>0</v>
      </c>
      <c r="H196" s="44" t="str">
        <f t="shared" ref="H196" si="167">IFERROR(G196/F196,"")</f>
        <v/>
      </c>
      <c r="I196" s="10">
        <v>0</v>
      </c>
      <c r="J196" s="9">
        <v>0</v>
      </c>
      <c r="K196" s="44" t="str">
        <f t="shared" ref="K196" si="168">IFERROR(J196/I196,"")</f>
        <v/>
      </c>
      <c r="L196" s="10">
        <v>0</v>
      </c>
      <c r="M196" s="9">
        <v>0</v>
      </c>
      <c r="N196" s="44" t="str">
        <f t="shared" ref="N196" si="169">IFERROR(M196/L196,"")</f>
        <v/>
      </c>
      <c r="O196" s="10">
        <v>0</v>
      </c>
      <c r="P196" s="9">
        <v>0</v>
      </c>
      <c r="Q196" s="44" t="str">
        <f t="shared" ref="Q196" si="170">IFERROR(P196/O196,"")</f>
        <v/>
      </c>
      <c r="R196" s="21"/>
    </row>
    <row r="197" spans="1:18" x14ac:dyDescent="0.6">
      <c r="A197" s="80" t="s">
        <v>172</v>
      </c>
      <c r="B197" s="22" t="s">
        <v>119</v>
      </c>
      <c r="C197" s="10"/>
      <c r="D197" s="11"/>
      <c r="E197" s="11"/>
      <c r="F197" s="10"/>
      <c r="G197" s="11"/>
      <c r="H197" s="11"/>
      <c r="I197" s="10"/>
      <c r="J197" s="11"/>
      <c r="K197" s="11"/>
      <c r="L197" s="10"/>
      <c r="M197" s="11"/>
      <c r="N197" s="11"/>
      <c r="O197" s="10"/>
      <c r="P197" s="11"/>
      <c r="Q197" s="11"/>
      <c r="R197" s="21"/>
    </row>
    <row r="198" spans="1:18" x14ac:dyDescent="0.6">
      <c r="A198" s="81"/>
      <c r="B198" s="7" t="s">
        <v>130</v>
      </c>
      <c r="C198" s="10">
        <v>0</v>
      </c>
      <c r="D198" s="11"/>
      <c r="E198" s="11"/>
      <c r="F198" s="10">
        <v>0</v>
      </c>
      <c r="G198" s="11"/>
      <c r="H198" s="11"/>
      <c r="I198" s="10">
        <v>0</v>
      </c>
      <c r="J198" s="11"/>
      <c r="K198" s="11"/>
      <c r="L198" s="10">
        <v>0</v>
      </c>
      <c r="M198" s="11"/>
      <c r="N198" s="11"/>
      <c r="O198" s="10">
        <v>0</v>
      </c>
      <c r="P198" s="11"/>
      <c r="Q198" s="11"/>
      <c r="R198" s="21"/>
    </row>
    <row r="199" spans="1:18" x14ac:dyDescent="0.6">
      <c r="A199" s="82"/>
      <c r="B199" s="7" t="s">
        <v>144</v>
      </c>
      <c r="C199" s="10">
        <v>0</v>
      </c>
      <c r="D199" s="9">
        <v>0</v>
      </c>
      <c r="E199" s="44" t="str">
        <f t="shared" ref="E199" si="171">IFERROR(D199/C199,"")</f>
        <v/>
      </c>
      <c r="F199" s="10">
        <v>0</v>
      </c>
      <c r="G199" s="9">
        <v>0</v>
      </c>
      <c r="H199" s="44" t="str">
        <f t="shared" ref="H199" si="172">IFERROR(G199/F199,"")</f>
        <v/>
      </c>
      <c r="I199" s="10">
        <v>0</v>
      </c>
      <c r="J199" s="9">
        <v>0</v>
      </c>
      <c r="K199" s="44" t="str">
        <f t="shared" ref="K199" si="173">IFERROR(J199/I199,"")</f>
        <v/>
      </c>
      <c r="L199" s="10">
        <v>0</v>
      </c>
      <c r="M199" s="9">
        <v>0</v>
      </c>
      <c r="N199" s="44" t="str">
        <f t="shared" ref="N199" si="174">IFERROR(M199/L199,"")</f>
        <v/>
      </c>
      <c r="O199" s="10">
        <v>0</v>
      </c>
      <c r="P199" s="9">
        <v>0</v>
      </c>
      <c r="Q199" s="44" t="str">
        <f t="shared" ref="Q199" si="175">IFERROR(P199/O199,"")</f>
        <v/>
      </c>
      <c r="R199" s="21"/>
    </row>
    <row r="200" spans="1:18" x14ac:dyDescent="0.6">
      <c r="A200" s="90" t="s">
        <v>163</v>
      </c>
      <c r="B200" s="90"/>
      <c r="C200" s="37"/>
      <c r="D200" s="38"/>
      <c r="E200" s="38"/>
      <c r="F200" s="37"/>
      <c r="G200" s="38"/>
      <c r="H200" s="38"/>
      <c r="I200" s="37"/>
      <c r="J200" s="38"/>
      <c r="K200" s="38"/>
      <c r="L200" s="37"/>
      <c r="M200" s="38"/>
      <c r="N200" s="38"/>
      <c r="O200" s="37"/>
      <c r="P200" s="38"/>
      <c r="Q200" s="38"/>
      <c r="R200" s="38"/>
    </row>
    <row r="201" spans="1:18" x14ac:dyDescent="0.6">
      <c r="A201" s="91" t="s">
        <v>120</v>
      </c>
      <c r="B201" s="91"/>
      <c r="C201" s="39">
        <f>C174+C177+C180+C183+C186+C189+C192+C195+C198</f>
        <v>31</v>
      </c>
      <c r="D201" s="38"/>
      <c r="E201" s="38"/>
      <c r="F201" s="39">
        <f t="shared" ref="F201:O201" si="176">F174+F177+F180+F183+F186+F189+F192+F195+F198</f>
        <v>49</v>
      </c>
      <c r="G201" s="38"/>
      <c r="H201" s="38"/>
      <c r="I201" s="39">
        <f t="shared" si="176"/>
        <v>961</v>
      </c>
      <c r="J201" s="38"/>
      <c r="K201" s="38"/>
      <c r="L201" s="52">
        <f t="shared" si="176"/>
        <v>683</v>
      </c>
      <c r="M201" s="38"/>
      <c r="N201" s="38"/>
      <c r="O201" s="39">
        <f t="shared" si="176"/>
        <v>0</v>
      </c>
      <c r="P201" s="38"/>
      <c r="Q201" s="38"/>
      <c r="R201" s="38"/>
    </row>
    <row r="202" spans="1:18" x14ac:dyDescent="0.6">
      <c r="A202" s="91" t="s">
        <v>143</v>
      </c>
      <c r="B202" s="91"/>
      <c r="C202" s="39">
        <f>C175+C178+C181+C184+C187+C190+C193+C196+C199</f>
        <v>26</v>
      </c>
      <c r="D202" s="40">
        <f t="shared" ref="D202:P202" si="177">D175+D178+D181+D184+D187+D190+D193+D196+D199</f>
        <v>279</v>
      </c>
      <c r="E202" s="40">
        <f t="shared" ref="E202:E205" si="178">IFERROR(D202/C202,"")</f>
        <v>10.73076923076923</v>
      </c>
      <c r="F202" s="39">
        <f t="shared" si="177"/>
        <v>41</v>
      </c>
      <c r="G202" s="40">
        <f t="shared" si="177"/>
        <v>449</v>
      </c>
      <c r="H202" s="40">
        <f t="shared" ref="H202:H205" si="179">IFERROR(G202/F202,"")</f>
        <v>10.951219512195122</v>
      </c>
      <c r="I202" s="39">
        <f t="shared" si="177"/>
        <v>719</v>
      </c>
      <c r="J202" s="40">
        <f t="shared" si="177"/>
        <v>7037</v>
      </c>
      <c r="K202" s="40">
        <f t="shared" ref="K202:K205" si="180">IFERROR(J202/I202,"")</f>
        <v>9.78720445062587</v>
      </c>
      <c r="L202" s="52">
        <f t="shared" si="177"/>
        <v>608.20000000000005</v>
      </c>
      <c r="M202" s="40">
        <f t="shared" si="177"/>
        <v>6157.3</v>
      </c>
      <c r="N202" s="40">
        <f t="shared" ref="N202:N205" si="181">IFERROR(M202/L202,"")</f>
        <v>10.123807957908582</v>
      </c>
      <c r="O202" s="39">
        <f t="shared" si="177"/>
        <v>0</v>
      </c>
      <c r="P202" s="40">
        <f t="shared" si="177"/>
        <v>0</v>
      </c>
      <c r="Q202" s="40" t="str">
        <f t="shared" ref="Q202:Q205" si="182">IFERROR(P202/O202,"")</f>
        <v/>
      </c>
      <c r="R202" s="38"/>
    </row>
    <row r="203" spans="1:18" s="26" customFormat="1" x14ac:dyDescent="0.6">
      <c r="A203" s="23">
        <v>8</v>
      </c>
      <c r="B203" s="21" t="s">
        <v>30</v>
      </c>
      <c r="C203" s="24">
        <v>0</v>
      </c>
      <c r="D203" s="25">
        <v>0</v>
      </c>
      <c r="E203" s="46" t="str">
        <f t="shared" si="178"/>
        <v/>
      </c>
      <c r="F203" s="24">
        <v>1</v>
      </c>
      <c r="G203" s="25">
        <v>0.5</v>
      </c>
      <c r="H203" s="46">
        <f t="shared" si="179"/>
        <v>0.5</v>
      </c>
      <c r="I203" s="23">
        <v>1</v>
      </c>
      <c r="J203" s="25">
        <v>0.4</v>
      </c>
      <c r="K203" s="46">
        <f t="shared" si="180"/>
        <v>0.4</v>
      </c>
      <c r="L203" s="58">
        <v>1.2</v>
      </c>
      <c r="M203" s="25">
        <v>0.7</v>
      </c>
      <c r="N203" s="46">
        <f t="shared" si="181"/>
        <v>0.58333333333333337</v>
      </c>
      <c r="O203" s="24">
        <v>0</v>
      </c>
      <c r="P203" s="25">
        <v>0</v>
      </c>
      <c r="Q203" s="46" t="str">
        <f t="shared" si="182"/>
        <v/>
      </c>
      <c r="R203" s="63"/>
    </row>
    <row r="204" spans="1:18" x14ac:dyDescent="0.6">
      <c r="A204" s="12">
        <v>9</v>
      </c>
      <c r="B204" s="21" t="s">
        <v>31</v>
      </c>
      <c r="C204" s="10">
        <v>0</v>
      </c>
      <c r="D204" s="11">
        <v>0</v>
      </c>
      <c r="E204" s="44" t="str">
        <f t="shared" si="178"/>
        <v/>
      </c>
      <c r="F204" s="10">
        <v>0</v>
      </c>
      <c r="G204" s="11">
        <v>0</v>
      </c>
      <c r="H204" s="44" t="str">
        <f t="shared" si="179"/>
        <v/>
      </c>
      <c r="I204" s="10">
        <v>0</v>
      </c>
      <c r="J204" s="11">
        <v>0</v>
      </c>
      <c r="K204" s="44" t="str">
        <f t="shared" si="180"/>
        <v/>
      </c>
      <c r="L204" s="51">
        <v>0</v>
      </c>
      <c r="M204" s="11">
        <v>0</v>
      </c>
      <c r="N204" s="44" t="str">
        <f t="shared" si="181"/>
        <v/>
      </c>
      <c r="O204" s="10">
        <v>0</v>
      </c>
      <c r="P204" s="11">
        <v>0</v>
      </c>
      <c r="Q204" s="44" t="str">
        <f t="shared" si="182"/>
        <v/>
      </c>
      <c r="R204" s="21"/>
    </row>
    <row r="205" spans="1:18" x14ac:dyDescent="0.6">
      <c r="A205" s="12">
        <v>10</v>
      </c>
      <c r="B205" s="21" t="s">
        <v>184</v>
      </c>
      <c r="C205" s="45">
        <v>0</v>
      </c>
      <c r="D205" s="44">
        <v>0</v>
      </c>
      <c r="E205" s="44" t="str">
        <f t="shared" si="178"/>
        <v/>
      </c>
      <c r="F205" s="45">
        <v>0</v>
      </c>
      <c r="G205" s="44">
        <v>0</v>
      </c>
      <c r="H205" s="44" t="str">
        <f t="shared" si="179"/>
        <v/>
      </c>
      <c r="I205" s="45">
        <v>0</v>
      </c>
      <c r="J205" s="44">
        <v>0</v>
      </c>
      <c r="K205" s="44" t="str">
        <f t="shared" si="180"/>
        <v/>
      </c>
      <c r="L205" s="57">
        <v>1420</v>
      </c>
      <c r="M205" s="44">
        <v>6.7</v>
      </c>
      <c r="N205" s="66">
        <f t="shared" si="181"/>
        <v>4.7183098591549299E-3</v>
      </c>
      <c r="O205" s="45" t="e">
        <f>#REF!+कृषितर्फ!O207+#REF!+#REF!+#REF!+#REF!+#REF!+#REF!+#REF!+#REF!+#REF!+#REF!</f>
        <v>#REF!</v>
      </c>
      <c r="P205" s="44" t="e">
        <f>#REF!+कृषितर्फ!P207+#REF!+#REF!+#REF!+#REF!+#REF!+#REF!+#REF!+#REF!+#REF!+#REF!</f>
        <v>#REF!</v>
      </c>
      <c r="Q205" s="44" t="str">
        <f t="shared" si="182"/>
        <v/>
      </c>
      <c r="R205" s="21"/>
    </row>
    <row r="206" spans="1:18" x14ac:dyDescent="0.6">
      <c r="A206" s="1" t="s">
        <v>185</v>
      </c>
      <c r="C206" s="56"/>
      <c r="D206" s="55"/>
      <c r="E206" s="55"/>
      <c r="F206" s="56"/>
      <c r="G206" s="55"/>
      <c r="H206" s="55"/>
      <c r="I206" s="56"/>
      <c r="J206" s="55"/>
      <c r="K206" s="55"/>
      <c r="L206" s="56"/>
      <c r="M206" s="55"/>
      <c r="N206" s="55"/>
      <c r="O206" s="56"/>
      <c r="P206" s="55"/>
      <c r="Q206" s="55"/>
    </row>
  </sheetData>
  <mergeCells count="64">
    <mergeCell ref="L4:N4"/>
    <mergeCell ref="O4:Q4"/>
    <mergeCell ref="A40:B40"/>
    <mergeCell ref="A50:B50"/>
    <mergeCell ref="A26:B26"/>
    <mergeCell ref="C4:E4"/>
    <mergeCell ref="F4:H4"/>
    <mergeCell ref="I4:K4"/>
    <mergeCell ref="A41:R41"/>
    <mergeCell ref="A200:B200"/>
    <mergeCell ref="A201:B201"/>
    <mergeCell ref="A202:B202"/>
    <mergeCell ref="A172:Q172"/>
    <mergeCell ref="A117:B117"/>
    <mergeCell ref="A135:B135"/>
    <mergeCell ref="A136:B136"/>
    <mergeCell ref="A137:B137"/>
    <mergeCell ref="A169:B169"/>
    <mergeCell ref="A170:B170"/>
    <mergeCell ref="A171:B171"/>
    <mergeCell ref="A120:A122"/>
    <mergeCell ref="A197:A199"/>
    <mergeCell ref="A157:A159"/>
    <mergeCell ref="A160:A162"/>
    <mergeCell ref="A163:A165"/>
    <mergeCell ref="A132:A134"/>
    <mergeCell ref="A139:A141"/>
    <mergeCell ref="A142:A144"/>
    <mergeCell ref="A145:A147"/>
    <mergeCell ref="A148:A150"/>
    <mergeCell ref="A138:R138"/>
    <mergeCell ref="A151:A153"/>
    <mergeCell ref="A154:A156"/>
    <mergeCell ref="A182:A184"/>
    <mergeCell ref="A185:A187"/>
    <mergeCell ref="A188:A190"/>
    <mergeCell ref="A191:A193"/>
    <mergeCell ref="A194:A196"/>
    <mergeCell ref="A166:A168"/>
    <mergeCell ref="A173:A175"/>
    <mergeCell ref="A176:A178"/>
    <mergeCell ref="A179:A181"/>
    <mergeCell ref="A123:A125"/>
    <mergeCell ref="A126:A128"/>
    <mergeCell ref="A129:A131"/>
    <mergeCell ref="A1:R1"/>
    <mergeCell ref="A2:R2"/>
    <mergeCell ref="A3:R3"/>
    <mergeCell ref="A6:R6"/>
    <mergeCell ref="A32:R32"/>
    <mergeCell ref="A22:R22"/>
    <mergeCell ref="R4:R5"/>
    <mergeCell ref="A11:B11"/>
    <mergeCell ref="A16:B16"/>
    <mergeCell ref="A21:B21"/>
    <mergeCell ref="A31:B31"/>
    <mergeCell ref="A4:A5"/>
    <mergeCell ref="B4:B5"/>
    <mergeCell ref="A51:R51"/>
    <mergeCell ref="A60:R60"/>
    <mergeCell ref="A118:R118"/>
    <mergeCell ref="A119:R119"/>
    <mergeCell ref="A59:B59"/>
    <mergeCell ref="A52:A54"/>
  </mergeCells>
  <printOptions horizontalCentered="1"/>
  <pageMargins left="0" right="0" top="0.75" bottom="0.25" header="0.3" footer="0.3"/>
  <pageSetup paperSize="5"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J14" sqref="J14"/>
    </sheetView>
  </sheetViews>
  <sheetFormatPr defaultRowHeight="14.4" x14ac:dyDescent="0.3"/>
  <cols>
    <col min="1" max="1" width="7.33203125" customWidth="1"/>
    <col min="2" max="2" width="19.5546875" customWidth="1"/>
    <col min="3" max="3" width="13" customWidth="1"/>
    <col min="4" max="4" width="11.88671875" customWidth="1"/>
    <col min="5" max="5" width="11.5546875" customWidth="1"/>
    <col min="6" max="6" width="13.21875" customWidth="1"/>
  </cols>
  <sheetData>
    <row r="1" spans="1:6" s="95" customFormat="1" ht="25.8" customHeight="1" x14ac:dyDescent="0.3">
      <c r="A1" s="94" t="s">
        <v>189</v>
      </c>
      <c r="B1" s="94"/>
      <c r="C1" s="94"/>
      <c r="D1" s="94"/>
      <c r="E1" s="94"/>
      <c r="F1" s="94"/>
    </row>
    <row r="2" spans="1:6" ht="24" x14ac:dyDescent="0.3">
      <c r="A2" s="96" t="s">
        <v>1</v>
      </c>
      <c r="B2" s="96" t="s">
        <v>190</v>
      </c>
      <c r="C2" s="96" t="s">
        <v>191</v>
      </c>
      <c r="D2" s="97" t="s">
        <v>192</v>
      </c>
      <c r="E2" s="98"/>
      <c r="F2" s="99"/>
    </row>
    <row r="3" spans="1:6" x14ac:dyDescent="0.3">
      <c r="A3" s="100"/>
      <c r="B3" s="100"/>
      <c r="C3" s="100"/>
      <c r="D3" s="101" t="s">
        <v>193</v>
      </c>
      <c r="E3" s="101" t="s">
        <v>194</v>
      </c>
      <c r="F3" s="101" t="s">
        <v>195</v>
      </c>
    </row>
    <row r="4" spans="1:6" ht="24" customHeight="1" x14ac:dyDescent="0.3">
      <c r="A4" s="102" t="s">
        <v>196</v>
      </c>
      <c r="B4" s="103"/>
      <c r="C4" s="104"/>
      <c r="D4" s="105"/>
      <c r="E4" s="105"/>
      <c r="F4" s="105"/>
    </row>
    <row r="5" spans="1:6" ht="19.2" x14ac:dyDescent="0.3">
      <c r="A5" s="106">
        <v>1</v>
      </c>
      <c r="B5" s="107" t="s">
        <v>197</v>
      </c>
      <c r="C5" s="107" t="s">
        <v>198</v>
      </c>
      <c r="D5" s="108">
        <v>19547</v>
      </c>
      <c r="E5" s="108">
        <v>20135</v>
      </c>
      <c r="F5" s="108">
        <v>20985</v>
      </c>
    </row>
    <row r="6" spans="1:6" ht="19.2" x14ac:dyDescent="0.3">
      <c r="A6" s="106">
        <v>2</v>
      </c>
      <c r="B6" s="107" t="s">
        <v>199</v>
      </c>
      <c r="C6" s="107" t="s">
        <v>198</v>
      </c>
      <c r="D6" s="108">
        <v>18315</v>
      </c>
      <c r="E6" s="108">
        <v>19295</v>
      </c>
      <c r="F6" s="108">
        <v>20175</v>
      </c>
    </row>
    <row r="7" spans="1:6" ht="19.2" x14ac:dyDescent="0.3">
      <c r="A7" s="106">
        <v>3</v>
      </c>
      <c r="B7" s="107" t="s">
        <v>200</v>
      </c>
      <c r="C7" s="107" t="s">
        <v>198</v>
      </c>
      <c r="D7" s="108">
        <v>36966</v>
      </c>
      <c r="E7" s="108">
        <v>37145</v>
      </c>
      <c r="F7" s="108">
        <v>38213</v>
      </c>
    </row>
    <row r="8" spans="1:6" ht="19.2" x14ac:dyDescent="0.3">
      <c r="A8" s="106">
        <v>4</v>
      </c>
      <c r="B8" s="107" t="s">
        <v>201</v>
      </c>
      <c r="C8" s="107" t="s">
        <v>198</v>
      </c>
      <c r="D8" s="108">
        <v>60721</v>
      </c>
      <c r="E8" s="108">
        <v>60930</v>
      </c>
      <c r="F8" s="108">
        <v>61187</v>
      </c>
    </row>
    <row r="9" spans="1:6" ht="19.2" x14ac:dyDescent="0.3">
      <c r="A9" s="106">
        <v>5</v>
      </c>
      <c r="B9" s="107" t="s">
        <v>202</v>
      </c>
      <c r="C9" s="107" t="s">
        <v>198</v>
      </c>
      <c r="D9" s="108">
        <v>11873</v>
      </c>
      <c r="E9" s="108">
        <v>11984</v>
      </c>
      <c r="F9" s="108">
        <v>12974</v>
      </c>
    </row>
    <row r="10" spans="1:6" ht="19.2" x14ac:dyDescent="0.3">
      <c r="A10" s="106">
        <v>6</v>
      </c>
      <c r="B10" s="107" t="s">
        <v>203</v>
      </c>
      <c r="C10" s="107" t="s">
        <v>198</v>
      </c>
      <c r="D10" s="108">
        <v>131787</v>
      </c>
      <c r="E10" s="108">
        <v>132857</v>
      </c>
      <c r="F10" s="108">
        <v>136973</v>
      </c>
    </row>
    <row r="11" spans="1:6" ht="19.2" x14ac:dyDescent="0.3">
      <c r="A11" s="106">
        <v>7</v>
      </c>
      <c r="B11" s="107" t="s">
        <v>204</v>
      </c>
      <c r="C11" s="107" t="s">
        <v>198</v>
      </c>
      <c r="D11" s="108">
        <v>148</v>
      </c>
      <c r="E11" s="108">
        <v>376</v>
      </c>
      <c r="F11" s="108">
        <v>552</v>
      </c>
    </row>
    <row r="12" spans="1:6" ht="19.2" x14ac:dyDescent="0.3">
      <c r="A12" s="106">
        <v>8</v>
      </c>
      <c r="B12" s="107" t="s">
        <v>205</v>
      </c>
      <c r="C12" s="107" t="s">
        <v>198</v>
      </c>
      <c r="D12" s="108">
        <v>4529</v>
      </c>
      <c r="E12" s="108">
        <v>4696</v>
      </c>
      <c r="F12" s="108">
        <v>4789</v>
      </c>
    </row>
    <row r="13" spans="1:6" ht="19.2" x14ac:dyDescent="0.3">
      <c r="A13" s="106">
        <v>9</v>
      </c>
      <c r="B13" s="107" t="s">
        <v>206</v>
      </c>
      <c r="C13" s="107" t="s">
        <v>198</v>
      </c>
      <c r="D13" s="108">
        <v>6196</v>
      </c>
      <c r="E13" s="108">
        <v>6529</v>
      </c>
      <c r="F13" s="108">
        <v>7832</v>
      </c>
    </row>
    <row r="14" spans="1:6" ht="19.2" x14ac:dyDescent="0.3">
      <c r="A14" s="106">
        <v>10</v>
      </c>
      <c r="B14" s="107" t="s">
        <v>207</v>
      </c>
      <c r="C14" s="107" t="s">
        <v>198</v>
      </c>
      <c r="D14" s="108">
        <v>17538</v>
      </c>
      <c r="E14" s="108">
        <v>17697</v>
      </c>
      <c r="F14" s="108">
        <v>17954</v>
      </c>
    </row>
    <row r="15" spans="1:6" ht="19.2" x14ac:dyDescent="0.3">
      <c r="A15" s="106">
        <v>11</v>
      </c>
      <c r="B15" s="107" t="s">
        <v>208</v>
      </c>
      <c r="C15" s="107" t="s">
        <v>198</v>
      </c>
      <c r="D15" s="108">
        <v>213</v>
      </c>
      <c r="E15" s="108">
        <v>218</v>
      </c>
      <c r="F15" s="108">
        <v>228</v>
      </c>
    </row>
    <row r="16" spans="1:6" ht="19.2" x14ac:dyDescent="0.3">
      <c r="A16" s="106">
        <v>12</v>
      </c>
      <c r="B16" s="107" t="s">
        <v>209</v>
      </c>
      <c r="C16" s="107" t="s">
        <v>198</v>
      </c>
      <c r="D16" s="108">
        <v>107</v>
      </c>
      <c r="E16" s="108">
        <v>271</v>
      </c>
      <c r="F16" s="108">
        <v>358</v>
      </c>
    </row>
    <row r="17" spans="1:6" ht="19.2" x14ac:dyDescent="0.3">
      <c r="A17" s="106">
        <v>13</v>
      </c>
      <c r="B17" s="107" t="s">
        <v>210</v>
      </c>
      <c r="C17" s="107" t="s">
        <v>198</v>
      </c>
      <c r="D17" s="108"/>
      <c r="E17" s="108"/>
      <c r="F17" s="108"/>
    </row>
    <row r="18" spans="1:6" ht="19.2" x14ac:dyDescent="0.3">
      <c r="A18" s="106">
        <v>14</v>
      </c>
      <c r="B18" s="107" t="s">
        <v>211</v>
      </c>
      <c r="C18" s="107" t="s">
        <v>198</v>
      </c>
      <c r="D18" s="108">
        <v>0</v>
      </c>
      <c r="E18" s="108">
        <v>0</v>
      </c>
      <c r="F18" s="108">
        <v>0</v>
      </c>
    </row>
    <row r="19" spans="1:6" ht="19.2" x14ac:dyDescent="0.3">
      <c r="A19" s="102" t="s">
        <v>212</v>
      </c>
      <c r="B19" s="103"/>
      <c r="C19" s="104"/>
      <c r="D19" s="108"/>
      <c r="E19" s="108"/>
      <c r="F19" s="108"/>
    </row>
    <row r="20" spans="1:6" ht="19.2" x14ac:dyDescent="0.3">
      <c r="A20" s="106">
        <v>15</v>
      </c>
      <c r="B20" s="107" t="s">
        <v>213</v>
      </c>
      <c r="C20" s="107" t="s">
        <v>214</v>
      </c>
      <c r="D20" s="109">
        <f t="shared" ref="D20" si="0">D21+D22</f>
        <v>910.9</v>
      </c>
      <c r="E20" s="109">
        <v>933</v>
      </c>
      <c r="F20" s="109">
        <v>965</v>
      </c>
    </row>
    <row r="21" spans="1:6" ht="19.2" x14ac:dyDescent="0.3">
      <c r="A21" s="106"/>
      <c r="B21" s="107" t="s">
        <v>197</v>
      </c>
      <c r="C21" s="107" t="s">
        <v>214</v>
      </c>
      <c r="D21" s="110">
        <v>335.1</v>
      </c>
      <c r="E21" s="110">
        <v>336.5</v>
      </c>
      <c r="F21" s="111">
        <v>339.5</v>
      </c>
    </row>
    <row r="22" spans="1:6" ht="19.2" x14ac:dyDescent="0.3">
      <c r="A22" s="106"/>
      <c r="B22" s="107" t="s">
        <v>215</v>
      </c>
      <c r="C22" s="107" t="s">
        <v>214</v>
      </c>
      <c r="D22" s="110">
        <v>575.79999999999995</v>
      </c>
      <c r="E22" s="110">
        <v>596.5</v>
      </c>
      <c r="F22" s="111">
        <v>625.5</v>
      </c>
    </row>
    <row r="23" spans="1:6" ht="19.2" x14ac:dyDescent="0.3">
      <c r="A23" s="106">
        <v>16</v>
      </c>
      <c r="B23" s="107" t="s">
        <v>216</v>
      </c>
      <c r="C23" s="107" t="s">
        <v>214</v>
      </c>
      <c r="D23" s="109">
        <f>D24+D25+D26+D27+D28+D29</f>
        <v>976</v>
      </c>
      <c r="E23" s="109">
        <v>984</v>
      </c>
      <c r="F23" s="109">
        <v>997</v>
      </c>
    </row>
    <row r="24" spans="1:6" ht="19.2" x14ac:dyDescent="0.3">
      <c r="A24" s="106"/>
      <c r="B24" s="112" t="s">
        <v>217</v>
      </c>
      <c r="C24" s="107" t="s">
        <v>214</v>
      </c>
      <c r="D24" s="110">
        <v>325</v>
      </c>
      <c r="E24" s="110">
        <v>329</v>
      </c>
      <c r="F24" s="113">
        <v>334</v>
      </c>
    </row>
    <row r="25" spans="1:6" ht="19.2" x14ac:dyDescent="0.3">
      <c r="A25" s="106"/>
      <c r="B25" s="107" t="s">
        <v>218</v>
      </c>
      <c r="C25" s="107" t="s">
        <v>214</v>
      </c>
      <c r="D25" s="110">
        <v>291</v>
      </c>
      <c r="E25" s="110">
        <v>291.5</v>
      </c>
      <c r="F25" s="111">
        <v>293.5</v>
      </c>
    </row>
    <row r="26" spans="1:6" ht="19.2" x14ac:dyDescent="0.3">
      <c r="A26" s="106"/>
      <c r="B26" s="107" t="s">
        <v>219</v>
      </c>
      <c r="C26" s="107" t="s">
        <v>214</v>
      </c>
      <c r="D26" s="110">
        <v>14.5</v>
      </c>
      <c r="E26" s="110">
        <v>15</v>
      </c>
      <c r="F26" s="111">
        <v>16.5</v>
      </c>
    </row>
    <row r="27" spans="1:6" ht="19.2" x14ac:dyDescent="0.3">
      <c r="A27" s="106"/>
      <c r="B27" s="112" t="s">
        <v>220</v>
      </c>
      <c r="C27" s="107" t="s">
        <v>214</v>
      </c>
      <c r="D27" s="110">
        <v>194.5</v>
      </c>
      <c r="E27" s="110">
        <v>195</v>
      </c>
      <c r="F27" s="111">
        <v>195.5</v>
      </c>
    </row>
    <row r="28" spans="1:6" ht="19.2" x14ac:dyDescent="0.3">
      <c r="A28" s="106"/>
      <c r="B28" s="107" t="s">
        <v>203</v>
      </c>
      <c r="C28" s="107" t="s">
        <v>214</v>
      </c>
      <c r="D28" s="110">
        <v>151</v>
      </c>
      <c r="E28" s="110">
        <v>153.5</v>
      </c>
      <c r="F28" s="111">
        <v>157.5</v>
      </c>
    </row>
    <row r="29" spans="1:6" ht="19.2" x14ac:dyDescent="0.3">
      <c r="A29" s="106"/>
      <c r="B29" s="107" t="s">
        <v>221</v>
      </c>
      <c r="C29" s="107" t="s">
        <v>214</v>
      </c>
      <c r="D29" s="109"/>
      <c r="E29" s="109"/>
      <c r="F29" s="111"/>
    </row>
    <row r="30" spans="1:6" ht="19.2" x14ac:dyDescent="0.3">
      <c r="A30" s="106">
        <v>17</v>
      </c>
      <c r="B30" s="107" t="s">
        <v>222</v>
      </c>
      <c r="C30" s="107" t="s">
        <v>223</v>
      </c>
      <c r="D30" s="109">
        <f>D31+D32</f>
        <v>236.2</v>
      </c>
      <c r="E30" s="109">
        <v>251</v>
      </c>
      <c r="F30" s="109">
        <v>267.3</v>
      </c>
    </row>
    <row r="31" spans="1:6" ht="19.2" x14ac:dyDescent="0.3">
      <c r="A31" s="106"/>
      <c r="B31" s="107" t="s">
        <v>203</v>
      </c>
      <c r="C31" s="107" t="s">
        <v>223</v>
      </c>
      <c r="D31" s="110">
        <v>235</v>
      </c>
      <c r="E31" s="110">
        <v>249.75</v>
      </c>
      <c r="F31" s="113">
        <v>266</v>
      </c>
    </row>
    <row r="32" spans="1:6" ht="19.2" x14ac:dyDescent="0.3">
      <c r="A32" s="106"/>
      <c r="B32" s="107" t="s">
        <v>204</v>
      </c>
      <c r="C32" s="107" t="s">
        <v>223</v>
      </c>
      <c r="D32" s="110">
        <v>1.2</v>
      </c>
      <c r="E32" s="110">
        <v>1.25</v>
      </c>
      <c r="F32" s="111">
        <v>1.3</v>
      </c>
    </row>
    <row r="33" spans="1:6" ht="19.2" x14ac:dyDescent="0.3">
      <c r="A33" s="106">
        <v>18</v>
      </c>
      <c r="B33" s="107" t="s">
        <v>224</v>
      </c>
      <c r="C33" s="107" t="s">
        <v>225</v>
      </c>
      <c r="D33" s="109">
        <f>D34+D35</f>
        <v>2500</v>
      </c>
      <c r="E33" s="109">
        <v>2630</v>
      </c>
      <c r="F33" s="109">
        <v>2760</v>
      </c>
    </row>
    <row r="34" spans="1:6" ht="19.2" x14ac:dyDescent="0.3">
      <c r="A34" s="106"/>
      <c r="B34" s="107" t="s">
        <v>200</v>
      </c>
      <c r="C34" s="107" t="s">
        <v>225</v>
      </c>
      <c r="D34" s="110">
        <v>2500</v>
      </c>
      <c r="E34" s="110">
        <v>2630</v>
      </c>
      <c r="F34" s="113">
        <v>2760</v>
      </c>
    </row>
    <row r="35" spans="1:6" ht="19.2" x14ac:dyDescent="0.3">
      <c r="A35" s="106"/>
      <c r="B35" s="107" t="s">
        <v>209</v>
      </c>
      <c r="C35" s="107" t="s">
        <v>225</v>
      </c>
      <c r="D35" s="110"/>
      <c r="E35" s="110"/>
      <c r="F35" s="114"/>
    </row>
    <row r="36" spans="1:6" ht="19.2" x14ac:dyDescent="0.3">
      <c r="A36" s="106">
        <v>19</v>
      </c>
      <c r="B36" s="107" t="s">
        <v>226</v>
      </c>
      <c r="C36" s="107" t="s">
        <v>214</v>
      </c>
      <c r="D36" s="110">
        <v>12</v>
      </c>
      <c r="E36" s="110">
        <v>12.5</v>
      </c>
      <c r="F36" s="114">
        <v>13.8</v>
      </c>
    </row>
    <row r="37" spans="1:6" ht="19.2" x14ac:dyDescent="0.3">
      <c r="A37" s="106">
        <v>20</v>
      </c>
      <c r="B37" s="107" t="s">
        <v>227</v>
      </c>
      <c r="C37" s="107" t="s">
        <v>214</v>
      </c>
      <c r="D37" s="110">
        <v>0.38</v>
      </c>
      <c r="E37" s="110">
        <v>0.41799999999999998</v>
      </c>
      <c r="F37" s="114">
        <v>0.625</v>
      </c>
    </row>
    <row r="38" spans="1:6" ht="21" x14ac:dyDescent="0.65">
      <c r="A38" s="115"/>
      <c r="B38" s="115"/>
      <c r="C38" s="115"/>
      <c r="D38" s="115"/>
      <c r="E38" s="115"/>
      <c r="F38" s="115"/>
    </row>
    <row r="39" spans="1:6" ht="21" x14ac:dyDescent="0.65">
      <c r="A39" s="115"/>
      <c r="B39" s="115"/>
      <c r="C39" s="115"/>
      <c r="D39" s="115"/>
      <c r="E39" s="115"/>
      <c r="F39" s="115"/>
    </row>
    <row r="40" spans="1:6" ht="21" x14ac:dyDescent="0.65">
      <c r="A40" s="115"/>
      <c r="B40" s="115"/>
      <c r="C40" s="115"/>
      <c r="D40" s="115"/>
      <c r="E40" s="115"/>
      <c r="F40" s="115"/>
    </row>
    <row r="41" spans="1:6" ht="21" x14ac:dyDescent="0.65">
      <c r="A41" s="115"/>
      <c r="B41" s="115"/>
      <c r="C41" s="115"/>
      <c r="D41" s="115"/>
      <c r="E41" s="115"/>
      <c r="F41" s="115"/>
    </row>
    <row r="42" spans="1:6" ht="21" x14ac:dyDescent="0.65">
      <c r="A42" s="115"/>
      <c r="B42" s="115"/>
      <c r="C42" s="115"/>
      <c r="D42" s="115"/>
      <c r="E42" s="115"/>
      <c r="F42" s="115"/>
    </row>
    <row r="43" spans="1:6" ht="21" x14ac:dyDescent="0.65">
      <c r="A43" s="115"/>
      <c r="B43" s="115"/>
      <c r="C43" s="115"/>
      <c r="D43" s="115"/>
      <c r="E43" s="115"/>
      <c r="F43" s="115"/>
    </row>
    <row r="44" spans="1:6" ht="21" x14ac:dyDescent="0.65">
      <c r="A44" s="115"/>
      <c r="B44" s="115"/>
      <c r="C44" s="115"/>
      <c r="D44" s="115"/>
      <c r="E44" s="115"/>
      <c r="F44" s="115"/>
    </row>
    <row r="45" spans="1:6" ht="21" x14ac:dyDescent="0.65">
      <c r="A45" s="115"/>
      <c r="B45" s="115"/>
      <c r="C45" s="115"/>
      <c r="D45" s="115"/>
      <c r="E45" s="115"/>
      <c r="F45" s="115"/>
    </row>
    <row r="46" spans="1:6" ht="21" x14ac:dyDescent="0.65">
      <c r="A46" s="115"/>
      <c r="B46" s="115"/>
      <c r="C46" s="115"/>
      <c r="D46" s="115"/>
      <c r="E46" s="115"/>
      <c r="F46" s="115"/>
    </row>
    <row r="47" spans="1:6" ht="21" x14ac:dyDescent="0.65">
      <c r="A47" s="115"/>
      <c r="B47" s="115"/>
      <c r="C47" s="115"/>
      <c r="D47" s="115"/>
      <c r="E47" s="115"/>
      <c r="F47" s="115"/>
    </row>
    <row r="48" spans="1:6" ht="21" x14ac:dyDescent="0.65">
      <c r="A48" s="115"/>
      <c r="B48" s="115"/>
      <c r="C48" s="115"/>
      <c r="D48" s="115"/>
      <c r="E48" s="115"/>
      <c r="F48" s="115"/>
    </row>
    <row r="49" spans="1:6" ht="21" x14ac:dyDescent="0.65">
      <c r="A49" s="115"/>
      <c r="B49" s="115"/>
      <c r="C49" s="115"/>
      <c r="D49" s="115"/>
      <c r="E49" s="115"/>
      <c r="F49" s="115"/>
    </row>
    <row r="50" spans="1:6" ht="21" x14ac:dyDescent="0.65">
      <c r="A50" s="115"/>
      <c r="B50" s="115"/>
      <c r="C50" s="115"/>
      <c r="D50" s="115"/>
      <c r="E50" s="115"/>
      <c r="F50" s="115"/>
    </row>
    <row r="51" spans="1:6" ht="21" x14ac:dyDescent="0.65">
      <c r="A51" s="115"/>
      <c r="B51" s="115"/>
      <c r="C51" s="115"/>
      <c r="D51" s="115"/>
      <c r="E51" s="115"/>
      <c r="F51" s="115"/>
    </row>
    <row r="52" spans="1:6" ht="21" x14ac:dyDescent="0.65">
      <c r="A52" s="115"/>
      <c r="B52" s="115"/>
      <c r="C52" s="115"/>
      <c r="D52" s="115"/>
      <c r="E52" s="115"/>
      <c r="F52" s="115"/>
    </row>
  </sheetData>
  <mergeCells count="10">
    <mergeCell ref="A19:C19"/>
    <mergeCell ref="A1:F1"/>
    <mergeCell ref="A2:A3"/>
    <mergeCell ref="B2:B3"/>
    <mergeCell ref="C2:C3"/>
    <mergeCell ref="D2:F2"/>
    <mergeCell ref="D3:D4"/>
    <mergeCell ref="E3:E4"/>
    <mergeCell ref="F3:F4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कृषितर्फ</vt:lpstr>
      <vt:lpstr>पशुपंक्षीतर्फ</vt:lpstr>
      <vt:lpstr>कृषितर्फ!Print_Titles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Lotus</cp:lastModifiedBy>
  <cp:lastPrinted>2023-01-13T06:07:54Z</cp:lastPrinted>
  <dcterms:created xsi:type="dcterms:W3CDTF">2022-11-09T07:00:45Z</dcterms:created>
  <dcterms:modified xsi:type="dcterms:W3CDTF">2023-04-26T01:59:47Z</dcterms:modified>
</cp:coreProperties>
</file>